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QUIVOS\Desktop\Geral\MOD1\0000-CONCORRÊNCIA\2024 CONCONRRÊNCIA\24 CONC 000-Operação ETE-OUT\2- DOC DIVERSOS PROCESSO\DOC\"/>
    </mc:Choice>
  </mc:AlternateContent>
  <xr:revisionPtr revIDLastSave="0" documentId="13_ncr:1_{EE884D7A-2714-476D-932A-2B19B657E8DE}" xr6:coauthVersionLast="47" xr6:coauthVersionMax="47" xr10:uidLastSave="{00000000-0000-0000-0000-000000000000}"/>
  <bookViews>
    <workbookView xWindow="2610" yWindow="75" windowWidth="23040" windowHeight="15375" activeTab="2" xr2:uid="{2780D571-6925-4BDF-BE13-031ED91707A4}"/>
  </bookViews>
  <sheets>
    <sheet name="Planilha" sheetId="1" r:id="rId1"/>
    <sheet name="COMPOSIÇÕES-" sheetId="3" r:id="rId2"/>
    <sheet name="B.D.I." sheetId="7" r:id="rId3"/>
    <sheet name="BDI" sheetId="5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" l="1"/>
  <c r="H91" i="3" s="1"/>
  <c r="G90" i="3"/>
  <c r="H90" i="3" s="1"/>
  <c r="G80" i="3"/>
  <c r="H80" i="3" s="1"/>
  <c r="G79" i="3"/>
  <c r="H79" i="3" s="1"/>
  <c r="G81" i="3"/>
  <c r="H81" i="3" s="1"/>
  <c r="G70" i="3"/>
  <c r="H70" i="3" s="1"/>
  <c r="G69" i="3"/>
  <c r="H69" i="3" s="1"/>
  <c r="G28" i="3"/>
  <c r="H28" i="3" s="1"/>
  <c r="G27" i="3"/>
  <c r="H27" i="3" s="1"/>
  <c r="G6" i="3"/>
  <c r="H6" i="3" s="1"/>
  <c r="G5" i="3"/>
  <c r="H5" i="3" s="1"/>
  <c r="G7" i="3"/>
  <c r="H7" i="3" s="1"/>
  <c r="G16" i="3"/>
  <c r="H16" i="3" s="1"/>
  <c r="G17" i="3"/>
  <c r="H17" i="3" s="1"/>
  <c r="G8" i="3"/>
  <c r="H8" i="3" s="1"/>
  <c r="G29" i="3"/>
  <c r="H29" i="3" s="1"/>
  <c r="G71" i="3"/>
  <c r="H71" i="3" s="1"/>
  <c r="G92" i="3"/>
  <c r="H92" i="3" s="1"/>
  <c r="E98" i="3"/>
  <c r="E97" i="3"/>
  <c r="E96" i="3"/>
  <c r="G95" i="3"/>
  <c r="H95" i="3" s="1"/>
  <c r="G94" i="3"/>
  <c r="H94" i="3" s="1"/>
  <c r="G93" i="3"/>
  <c r="H93" i="3" s="1"/>
  <c r="E88" i="3"/>
  <c r="E87" i="3"/>
  <c r="E86" i="3"/>
  <c r="G85" i="3"/>
  <c r="H85" i="3" s="1"/>
  <c r="G84" i="3"/>
  <c r="H84" i="3" s="1"/>
  <c r="G83" i="3"/>
  <c r="H83" i="3" s="1"/>
  <c r="G82" i="3"/>
  <c r="H82" i="3" s="1"/>
  <c r="E77" i="3"/>
  <c r="E76" i="3"/>
  <c r="E75" i="3"/>
  <c r="G74" i="3"/>
  <c r="H74" i="3" s="1"/>
  <c r="G73" i="3"/>
  <c r="H73" i="3" s="1"/>
  <c r="G72" i="3"/>
  <c r="H72" i="3" s="1"/>
  <c r="E67" i="3"/>
  <c r="E66" i="3"/>
  <c r="E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E57" i="3"/>
  <c r="E56" i="3"/>
  <c r="E55" i="3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E46" i="3"/>
  <c r="E45" i="3"/>
  <c r="E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E35" i="3"/>
  <c r="E34" i="3"/>
  <c r="E33" i="3"/>
  <c r="G32" i="3"/>
  <c r="H32" i="3" s="1"/>
  <c r="G31" i="3"/>
  <c r="H31" i="3" s="1"/>
  <c r="G30" i="3"/>
  <c r="H30" i="3" s="1"/>
  <c r="F25" i="3"/>
  <c r="G25" i="3" s="1"/>
  <c r="H25" i="3" s="1"/>
  <c r="F24" i="3" s="1"/>
  <c r="G21" i="3"/>
  <c r="H21" i="3" s="1"/>
  <c r="G20" i="3"/>
  <c r="H20" i="3" s="1"/>
  <c r="E24" i="3"/>
  <c r="E23" i="3"/>
  <c r="E22" i="3"/>
  <c r="G19" i="3"/>
  <c r="H19" i="3" s="1"/>
  <c r="G18" i="3"/>
  <c r="H18" i="3" s="1"/>
  <c r="E14" i="3"/>
  <c r="E13" i="3"/>
  <c r="E12" i="3"/>
  <c r="G11" i="3"/>
  <c r="H11" i="3" s="1"/>
  <c r="C13" i="1"/>
  <c r="C12" i="1"/>
  <c r="C9" i="1"/>
  <c r="C8" i="1"/>
  <c r="C7" i="1"/>
  <c r="C6" i="1"/>
  <c r="G9" i="3"/>
  <c r="H9" i="3" s="1"/>
  <c r="G10" i="3"/>
  <c r="H10" i="3" s="1"/>
  <c r="B14" i="7"/>
  <c r="F55" i="3" l="1"/>
  <c r="F14" i="3"/>
  <c r="G14" i="3" s="1"/>
  <c r="H14" i="3" s="1"/>
  <c r="F65" i="3"/>
  <c r="F75" i="3"/>
  <c r="G33" i="3"/>
  <c r="H33" i="3" s="1"/>
  <c r="F35" i="3"/>
  <c r="G35" i="3" s="1"/>
  <c r="H35" i="3" s="1"/>
  <c r="G44" i="3"/>
  <c r="H44" i="3" s="1"/>
  <c r="F22" i="3"/>
  <c r="F96" i="3"/>
  <c r="G65" i="3"/>
  <c r="H65" i="3" s="1"/>
  <c r="F23" i="3"/>
  <c r="G23" i="3" s="1"/>
  <c r="H23" i="3" s="1"/>
  <c r="G96" i="3"/>
  <c r="H96" i="3" s="1"/>
  <c r="F12" i="3"/>
  <c r="F87" i="3"/>
  <c r="G87" i="3" s="1"/>
  <c r="H87" i="3" s="1"/>
  <c r="F34" i="3"/>
  <c r="G34" i="3" s="1"/>
  <c r="H34" i="3" s="1"/>
  <c r="F67" i="3"/>
  <c r="G67" i="3" s="1"/>
  <c r="H67" i="3" s="1"/>
  <c r="F98" i="3"/>
  <c r="G98" i="3" s="1"/>
  <c r="H98" i="3" s="1"/>
  <c r="F97" i="3"/>
  <c r="G97" i="3" s="1"/>
  <c r="H97" i="3" s="1"/>
  <c r="F46" i="3"/>
  <c r="G46" i="3" s="1"/>
  <c r="H46" i="3" s="1"/>
  <c r="G75" i="3"/>
  <c r="H75" i="3" s="1"/>
  <c r="G22" i="3"/>
  <c r="H22" i="3" s="1"/>
  <c r="F86" i="3"/>
  <c r="F45" i="3"/>
  <c r="G45" i="3" s="1"/>
  <c r="H45" i="3" s="1"/>
  <c r="G86" i="3"/>
  <c r="H86" i="3" s="1"/>
  <c r="F44" i="3"/>
  <c r="F33" i="3"/>
  <c r="F88" i="3"/>
  <c r="G88" i="3" s="1"/>
  <c r="H88" i="3" s="1"/>
  <c r="F56" i="3"/>
  <c r="G56" i="3" s="1"/>
  <c r="H56" i="3" s="1"/>
  <c r="G12" i="3"/>
  <c r="H12" i="3" s="1"/>
  <c r="F77" i="3"/>
  <c r="G77" i="3" s="1"/>
  <c r="H77" i="3" s="1"/>
  <c r="F76" i="3"/>
  <c r="G76" i="3" s="1"/>
  <c r="H76" i="3" s="1"/>
  <c r="F57" i="3"/>
  <c r="G57" i="3" s="1"/>
  <c r="H57" i="3" s="1"/>
  <c r="F13" i="3"/>
  <c r="G13" i="3" s="1"/>
  <c r="H13" i="3" s="1"/>
  <c r="F66" i="3"/>
  <c r="G66" i="3" s="1"/>
  <c r="H66" i="3" s="1"/>
  <c r="G24" i="3"/>
  <c r="H24" i="3" s="1"/>
  <c r="G55" i="3"/>
  <c r="H55" i="3" s="1"/>
  <c r="F89" i="3" l="1"/>
  <c r="F68" i="3"/>
  <c r="F4" i="3"/>
  <c r="F26" i="3"/>
  <c r="F78" i="3"/>
  <c r="G5" i="1"/>
  <c r="G14" i="1"/>
  <c r="F58" i="3"/>
  <c r="G12" i="1" s="1"/>
  <c r="F47" i="3"/>
  <c r="F36" i="3"/>
  <c r="G9" i="1" s="1"/>
  <c r="F15" i="3"/>
  <c r="G7" i="1" s="1"/>
  <c r="G8" i="1"/>
  <c r="G6" i="1"/>
  <c r="G11" i="1"/>
  <c r="G10" i="1"/>
  <c r="B14" i="5"/>
  <c r="G16" i="1" l="1"/>
</calcChain>
</file>

<file path=xl/sharedStrings.xml><?xml version="1.0" encoding="utf-8"?>
<sst xmlns="http://schemas.openxmlformats.org/spreadsheetml/2006/main" count="308" uniqueCount="100">
  <si>
    <t>ITEM</t>
  </si>
  <si>
    <t>SINAPI</t>
  </si>
  <si>
    <t>DESCRIÇÃO DOS SERVIÇOS</t>
  </si>
  <si>
    <t>UNIDADE</t>
  </si>
  <si>
    <t>QUANTIDADE</t>
  </si>
  <si>
    <t>UNITÁRIO (R$)</t>
  </si>
  <si>
    <t>PLANILHA DE QUANTIDADE E CUSTOS DE SERVIÇOS</t>
  </si>
  <si>
    <t>SERVIÇOS</t>
  </si>
  <si>
    <t>COMPOSIÇÃO DO B.D.I</t>
  </si>
  <si>
    <t>Administração Central</t>
  </si>
  <si>
    <t>Seguro e Garantia</t>
  </si>
  <si>
    <t>Risco</t>
  </si>
  <si>
    <t>Despesas Financeiras</t>
  </si>
  <si>
    <t>ONDE:</t>
  </si>
  <si>
    <t>Lucro</t>
  </si>
  <si>
    <t>AC:</t>
  </si>
  <si>
    <t>taxa de administração central</t>
  </si>
  <si>
    <t>Tributos - PIS - CONFINS E CPRB</t>
  </si>
  <si>
    <t>**</t>
  </si>
  <si>
    <t>S:</t>
  </si>
  <si>
    <t>taxa de seguros</t>
  </si>
  <si>
    <t>Tributos - ISS</t>
  </si>
  <si>
    <t>***</t>
  </si>
  <si>
    <t>R:</t>
  </si>
  <si>
    <t>taxa de riscos</t>
  </si>
  <si>
    <t>BDI</t>
  </si>
  <si>
    <t>G:</t>
  </si>
  <si>
    <t>taxa de garantias</t>
  </si>
  <si>
    <t>DF:</t>
  </si>
  <si>
    <t>taxa de despesas financeiras</t>
  </si>
  <si>
    <t>L:</t>
  </si>
  <si>
    <t>taxa de lucro/remuneração</t>
  </si>
  <si>
    <t>I:</t>
  </si>
  <si>
    <t>taxa de incidência de imposto (PIS,COFINS,ISS)</t>
  </si>
  <si>
    <t>CPRB:</t>
  </si>
  <si>
    <t>contribuição Previdenciária sobre a Receita Bruta</t>
  </si>
  <si>
    <r>
      <t>*</t>
    </r>
    <r>
      <rPr>
        <i/>
        <sz val="10"/>
        <rFont val="Arial"/>
        <family val="2"/>
      </rPr>
      <t>CALCULADO CONFORME ACORDÃO Nº 2622/2013 - TCU</t>
    </r>
  </si>
  <si>
    <r>
      <t>**</t>
    </r>
    <r>
      <rPr>
        <i/>
        <sz val="10"/>
        <rFont val="Arial"/>
        <family val="2"/>
      </rPr>
      <t>PIS - 0,65%; COFINS - 3,00%; CPRB - 4,50%</t>
    </r>
  </si>
  <si>
    <r>
      <t>***</t>
    </r>
    <r>
      <rPr>
        <i/>
        <sz val="10"/>
        <rFont val="Arial"/>
        <family val="2"/>
      </rPr>
      <t>ISS DE 3% - BASE DE CALCULO DE 100%</t>
    </r>
  </si>
  <si>
    <t>PLANILHA DE COMPOSIÇÕES</t>
  </si>
  <si>
    <t>REFERENCIA</t>
  </si>
  <si>
    <t>COMP.1</t>
  </si>
  <si>
    <t>H</t>
  </si>
  <si>
    <t>UNITÁRIO C/BDI</t>
  </si>
  <si>
    <t>TOTAL C/BDI</t>
  </si>
  <si>
    <t xml:space="preserve"> ENGENHEIRO CIVIL DE OBRA SENIOR (HORISTA)</t>
  </si>
  <si>
    <t xml:space="preserve"> SEGURO - HORISTA (COLETADO CAIXA - ENCARGOS COMPLEMENTARES)</t>
  </si>
  <si>
    <t xml:space="preserve"> FERRAMENTAS - FAMILIA ENGENHEIRO CIVIL - HORISTA (ENCARGOS COMPLEMENTARES - COLETADO CAIXA)</t>
  </si>
  <si>
    <t>EPI - FAMILIA ENGENHEIRO CIVIL - HORISTA (ENCARGOS COMPLEMENTARES - COLETA DO CAIXA)</t>
  </si>
  <si>
    <t>INSALUBRIDADE (40% - SALÁRIO MÍNIMO)</t>
  </si>
  <si>
    <t>PERICULOSIDADE (30% - SALÁRIO BASE)</t>
  </si>
  <si>
    <t>COMP.2</t>
  </si>
  <si>
    <t>COMP.3</t>
  </si>
  <si>
    <t>COMP.4</t>
  </si>
  <si>
    <t>COMP.5</t>
  </si>
  <si>
    <t>MÊS</t>
  </si>
  <si>
    <t>AUXILIAR DE LABORATORISTA</t>
  </si>
  <si>
    <t>OPERADOR DE ETE</t>
  </si>
  <si>
    <t>AUXILIAR DE LIMPEZA E CONSERVAÇÃO</t>
  </si>
  <si>
    <t>AJUDANTE BRAÇAL</t>
  </si>
  <si>
    <t>TÉCNICO DE LABORATORISTA / QUÍMICO</t>
  </si>
  <si>
    <t>OPERADOR ELETROMECÂNICO</t>
  </si>
  <si>
    <t>TÉCNICO EM AUTOMAÇÃO</t>
  </si>
  <si>
    <t xml:space="preserve"> COORDENADOR TÉCNICO OPERACIONAL</t>
  </si>
  <si>
    <t>COMP.6</t>
  </si>
  <si>
    <t>COMP.7</t>
  </si>
  <si>
    <t>COMP.8</t>
  </si>
  <si>
    <t>OPERAÇÃO ETE BREJO ALEGRE</t>
  </si>
  <si>
    <t>UNITÁRIO COM BDI (R$)</t>
  </si>
  <si>
    <t>TOTAL COM BDI (R$)</t>
  </si>
  <si>
    <t xml:space="preserve">AJUDANTE BRAÇAL </t>
  </si>
  <si>
    <t>AJUDANTE BRAÇAL 12x36</t>
  </si>
  <si>
    <t>OPERADOR DE ETE 12x36</t>
  </si>
  <si>
    <t>GERENTE</t>
  </si>
  <si>
    <t>COMP.9</t>
  </si>
  <si>
    <t>13º SALARIO</t>
  </si>
  <si>
    <t>ADICIONAL DE FÉRIAS</t>
  </si>
  <si>
    <t>COMP. DE CUSTO DE FUNCIONARIO AUSENTE (FÉRIAS, LICENÇA POR DOENÇA, LICENÇA PATERNIDADE, AUSENCIA LEGAL, AUSENCIA POR ACIDENTE DE TRABALHO)</t>
  </si>
  <si>
    <t>TRANSPORTE - MENSALISTA (COLETADO CAIXA - ENCARGOS COMPLEMENTARES)</t>
  </si>
  <si>
    <t xml:space="preserve"> ALIMENTACAO - MENSALISTA (COLETADO CAIXA - ENCARGOS COMPLEMENTARES)</t>
  </si>
  <si>
    <t>SEGURO - MENSALISTA (COLETADO CAIXA - ENCARGOS COMPLEMENTARES)</t>
  </si>
  <si>
    <t>ELETROTECNICO (MENSALISTA)</t>
  </si>
  <si>
    <t>FERRAMENTAS - FAMILIA ELETRICISTA - MENSALISTA (ENCARGOS COMPLEMENTARES -
COLETADO CAIXA)</t>
  </si>
  <si>
    <t xml:space="preserve"> EPI - FAMILIA ELETRICISTA - MENSALISTA (ENCARGOS COMPLEMENTARES - COLETADO MÊS CAIXA)</t>
  </si>
  <si>
    <t xml:space="preserve"> SERVENTE DE OBRAS (MENSALISTA)</t>
  </si>
  <si>
    <t xml:space="preserve"> EPI - FAMILIA SERVENTE - MENSALISTA (ENCARGOS COMPLEMENTARES - COLETADO CAIXA)</t>
  </si>
  <si>
    <t xml:space="preserve"> FERRAMENTAS - FAMILIA SERVENTE - MENSALISTA (ENCARGOS COMPLEMENTARES - COLETADO CAIXA)</t>
  </si>
  <si>
    <t>EPI - FAMILIA ALMOXARIFE - MENSALISTA (ENCARGOS COMPLEMENTARES - COLETADO CAIXA)</t>
  </si>
  <si>
    <t xml:space="preserve"> SEGURO - MENSALISTA (COLETADO CAIXA - ENCARGOS COMPLEMENTARES)</t>
  </si>
  <si>
    <t>TECNICO EM LABORATORIO E CAMPO DE CONSTRUCAO CIVIL (MENSALISTA)</t>
  </si>
  <si>
    <t xml:space="preserve"> EPI - FAMILIA ALMOXARIFE - MENSALISTA (ENCARGOS COMPLEMENTARES - COLETADO CAIXA)</t>
  </si>
  <si>
    <t xml:space="preserve"> FERRAMENTAS - FAMILIA ALMOXARIFE - MENSALISTA (ENCARGOS COMPLEMENTARES - COLETADO CAIXA)</t>
  </si>
  <si>
    <t>EPI - FAMILIA ENCARREGADO GERAL - MENSALISTA (ENCARGOS COMPLEMENTARES - COLETADO CAIXA)</t>
  </si>
  <si>
    <t>TOTAL MENSAL</t>
  </si>
  <si>
    <t>TOTAL ANUAL</t>
  </si>
  <si>
    <t xml:space="preserve"> ENCARREGADO GERAL DE OBRAS (MENSALISTA)</t>
  </si>
  <si>
    <t>AUXILIAR DE SERVICOS GERAIS (MENSALISTA)</t>
  </si>
  <si>
    <t>OPERAÇÃO ETE BREJO ALEGRE - SINAPI DESONERADO MAIO/2024</t>
  </si>
  <si>
    <t>AUXILIAR DE LABORATORISTA DE SOLOS E DE CONCRETO (MENSALISTA)</t>
  </si>
  <si>
    <t>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</si>
</sst>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&quot;R$&quot;\ * #,##0.000_-;\-&quot;R$&quot;\ * #,##0.000_-;_-&quot;R$&quot;\ * &quot;-&quot;??_-;_-@_-"/>
    <numFmt numFmtId="166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Protection="1">
      <protection locked="0"/>
    </xf>
    <xf numFmtId="0" fontId="6" fillId="0" borderId="0" xfId="0" applyFont="1"/>
    <xf numFmtId="0" fontId="7" fillId="2" borderId="13" xfId="0" applyFont="1" applyFill="1" applyBorder="1" applyAlignment="1">
      <alignment horizontal="right" vertical="center"/>
    </xf>
    <xf numFmtId="10" fontId="7" fillId="2" borderId="1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8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0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9" fillId="0" borderId="0" xfId="2" applyFont="1"/>
    <xf numFmtId="0" fontId="7" fillId="2" borderId="13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/>
    </xf>
    <xf numFmtId="10" fontId="8" fillId="0" borderId="0" xfId="0" applyNumberFormat="1" applyFont="1" applyAlignment="1" applyProtection="1">
      <alignment horizontal="center" vertical="center"/>
      <protection locked="0"/>
    </xf>
    <xf numFmtId="10" fontId="4" fillId="0" borderId="0" xfId="0" applyNumberFormat="1" applyFont="1" applyAlignment="1">
      <alignment vertical="center"/>
    </xf>
    <xf numFmtId="10" fontId="5" fillId="0" borderId="0" xfId="1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0" fontId="8" fillId="0" borderId="0" xfId="1" applyNumberFormat="1" applyFont="1" applyFill="1" applyBorder="1" applyAlignment="1" applyProtection="1">
      <alignment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4" xfId="0" applyFont="1" applyBorder="1"/>
    <xf numFmtId="44" fontId="12" fillId="0" borderId="4" xfId="3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5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0" fillId="0" borderId="4" xfId="0" applyBorder="1" applyAlignment="1">
      <alignment wrapText="1"/>
    </xf>
    <xf numFmtId="44" fontId="0" fillId="0" borderId="4" xfId="3" applyFont="1" applyBorder="1"/>
    <xf numFmtId="0" fontId="0" fillId="0" borderId="14" xfId="0" applyBorder="1" applyAlignment="1">
      <alignment wrapText="1"/>
    </xf>
    <xf numFmtId="0" fontId="0" fillId="0" borderId="16" xfId="0" applyBorder="1" applyAlignment="1">
      <alignment horizontal="center"/>
    </xf>
    <xf numFmtId="44" fontId="0" fillId="0" borderId="14" xfId="3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0" fillId="0" borderId="27" xfId="0" applyBorder="1" applyAlignment="1">
      <alignment horizontal="center"/>
    </xf>
    <xf numFmtId="0" fontId="0" fillId="0" borderId="27" xfId="0" applyBorder="1"/>
    <xf numFmtId="44" fontId="0" fillId="0" borderId="0" xfId="0" applyNumberFormat="1"/>
    <xf numFmtId="0" fontId="1" fillId="0" borderId="2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0" borderId="4" xfId="0" applyFont="1" applyBorder="1" applyAlignment="1">
      <alignment wrapText="1"/>
    </xf>
    <xf numFmtId="44" fontId="12" fillId="0" borderId="4" xfId="3" applyFont="1" applyBorder="1" applyAlignment="1">
      <alignment wrapText="1"/>
    </xf>
    <xf numFmtId="0" fontId="12" fillId="0" borderId="14" xfId="0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wrapText="1"/>
    </xf>
    <xf numFmtId="44" fontId="12" fillId="0" borderId="14" xfId="3" applyFont="1" applyBorder="1" applyAlignment="1">
      <alignment wrapText="1"/>
    </xf>
    <xf numFmtId="164" fontId="15" fillId="0" borderId="12" xfId="0" applyNumberFormat="1" applyFont="1" applyBorder="1"/>
    <xf numFmtId="44" fontId="0" fillId="0" borderId="4" xfId="3" applyFont="1" applyBorder="1" applyAlignment="1"/>
    <xf numFmtId="44" fontId="0" fillId="0" borderId="27" xfId="3" applyFont="1" applyBorder="1" applyAlignment="1"/>
    <xf numFmtId="44" fontId="0" fillId="0" borderId="4" xfId="3" applyFont="1" applyBorder="1" applyAlignment="1">
      <alignment horizontal="center"/>
    </xf>
    <xf numFmtId="44" fontId="0" fillId="0" borderId="27" xfId="3" applyFont="1" applyBorder="1" applyAlignment="1">
      <alignment horizontal="center"/>
    </xf>
    <xf numFmtId="44" fontId="0" fillId="0" borderId="16" xfId="3" applyFont="1" applyBorder="1" applyAlignment="1">
      <alignment horizontal="center"/>
    </xf>
    <xf numFmtId="44" fontId="0" fillId="0" borderId="21" xfId="3" applyFont="1" applyBorder="1"/>
    <xf numFmtId="44" fontId="0" fillId="0" borderId="11" xfId="3" applyFont="1" applyBorder="1"/>
    <xf numFmtId="44" fontId="0" fillId="0" borderId="28" xfId="3" applyFont="1" applyBorder="1"/>
    <xf numFmtId="44" fontId="0" fillId="0" borderId="17" xfId="3" applyFont="1" applyBorder="1"/>
    <xf numFmtId="44" fontId="1" fillId="0" borderId="17" xfId="3" applyFont="1" applyBorder="1" applyAlignment="1">
      <alignment horizontal="center" vertical="center" wrapText="1"/>
    </xf>
    <xf numFmtId="44" fontId="0" fillId="0" borderId="0" xfId="3" applyFont="1"/>
    <xf numFmtId="165" fontId="0" fillId="0" borderId="4" xfId="3" applyNumberFormat="1" applyFont="1" applyBorder="1" applyAlignment="1">
      <alignment horizontal="center"/>
    </xf>
    <xf numFmtId="166" fontId="0" fillId="0" borderId="4" xfId="0" applyNumberFormat="1" applyBorder="1"/>
    <xf numFmtId="166" fontId="0" fillId="0" borderId="16" xfId="0" applyNumberFormat="1" applyBorder="1"/>
    <xf numFmtId="166" fontId="0" fillId="0" borderId="27" xfId="0" applyNumberFormat="1" applyBorder="1"/>
    <xf numFmtId="0" fontId="12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</cellXfs>
  <cellStyles count="4">
    <cellStyle name="Moeda" xfId="3" builtinId="4"/>
    <cellStyle name="Normal" xfId="0" builtinId="0"/>
    <cellStyle name="Normal 2" xfId="2" xr:uid="{B4A25028-6772-4BAD-A67B-E798EAFBCC96}"/>
    <cellStyle name="Porcentagem 2" xfId="1" xr:uid="{B15D80F9-F182-4625-A8F8-1ADE6680D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469953</xdr:colOff>
      <xdr:row>2</xdr:row>
      <xdr:rowOff>44823</xdr:rowOff>
    </xdr:from>
    <xdr:to>
      <xdr:col>7</xdr:col>
      <xdr:colOff>573207</xdr:colOff>
      <xdr:row>5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CD0C70-4EEA-4F74-A546-D12A0758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7903" y="425823"/>
          <a:ext cx="3151254" cy="5647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469953</xdr:colOff>
      <xdr:row>2</xdr:row>
      <xdr:rowOff>44823</xdr:rowOff>
    </xdr:from>
    <xdr:to>
      <xdr:col>7</xdr:col>
      <xdr:colOff>573207</xdr:colOff>
      <xdr:row>5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4FC251-94B7-4660-B0D3-196967310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78" y="997323"/>
          <a:ext cx="3151254" cy="564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F631-4862-40E5-B39C-CC5425C99AB1}">
  <sheetPr>
    <pageSetUpPr fitToPage="1"/>
  </sheetPr>
  <dimension ref="A1:H16"/>
  <sheetViews>
    <sheetView zoomScale="90" zoomScaleNormal="90" workbookViewId="0">
      <selection activeCell="C29" sqref="C29"/>
    </sheetView>
  </sheetViews>
  <sheetFormatPr defaultRowHeight="15" x14ac:dyDescent="0.25"/>
  <cols>
    <col min="1" max="1" width="9.28515625" bestFit="1" customWidth="1"/>
    <col min="2" max="2" width="14.7109375" customWidth="1"/>
    <col min="3" max="3" width="98.7109375" customWidth="1"/>
    <col min="5" max="5" width="13" bestFit="1" customWidth="1"/>
    <col min="6" max="6" width="14.42578125" bestFit="1" customWidth="1"/>
    <col min="7" max="7" width="16.5703125" customWidth="1"/>
  </cols>
  <sheetData>
    <row r="1" spans="1:8" ht="18" thickBot="1" x14ac:dyDescent="0.3">
      <c r="A1" s="81" t="s">
        <v>6</v>
      </c>
      <c r="B1" s="82"/>
      <c r="C1" s="82"/>
      <c r="D1" s="82"/>
      <c r="E1" s="82"/>
      <c r="F1" s="82"/>
      <c r="G1" s="83"/>
    </row>
    <row r="2" spans="1:8" ht="42.75" customHeight="1" thickBot="1" x14ac:dyDescent="0.3">
      <c r="A2" s="84" t="s">
        <v>67</v>
      </c>
      <c r="B2" s="85"/>
      <c r="C2" s="85"/>
      <c r="D2" s="85"/>
      <c r="E2" s="85"/>
      <c r="F2" s="85"/>
      <c r="G2" s="86"/>
    </row>
    <row r="3" spans="1:8" ht="30.75" thickBot="1" x14ac:dyDescent="0.3">
      <c r="A3" s="32" t="s">
        <v>0</v>
      </c>
      <c r="B3" s="33" t="s">
        <v>40</v>
      </c>
      <c r="C3" s="33" t="s">
        <v>2</v>
      </c>
      <c r="D3" s="33" t="s">
        <v>3</v>
      </c>
      <c r="E3" s="33" t="s">
        <v>4</v>
      </c>
      <c r="F3" s="33" t="s">
        <v>68</v>
      </c>
      <c r="G3" s="34" t="s">
        <v>69</v>
      </c>
      <c r="H3" s="1"/>
    </row>
    <row r="4" spans="1:8" ht="15.75" thickBot="1" x14ac:dyDescent="0.3">
      <c r="A4" s="35"/>
      <c r="B4" s="25"/>
      <c r="C4" s="36" t="s">
        <v>7</v>
      </c>
      <c r="D4" s="26"/>
      <c r="E4" s="26"/>
      <c r="F4" s="26"/>
      <c r="G4" s="37"/>
      <c r="H4" s="1"/>
    </row>
    <row r="5" spans="1:8" x14ac:dyDescent="0.25">
      <c r="A5" s="27">
        <v>1</v>
      </c>
      <c r="B5" s="75" t="s">
        <v>74</v>
      </c>
      <c r="C5" s="76" t="s">
        <v>73</v>
      </c>
      <c r="D5" s="27" t="s">
        <v>3</v>
      </c>
      <c r="E5" s="57">
        <v>1</v>
      </c>
      <c r="F5" s="58"/>
      <c r="G5" s="58">
        <f>F5*E5</f>
        <v>0</v>
      </c>
      <c r="H5" s="1"/>
    </row>
    <row r="6" spans="1:8" x14ac:dyDescent="0.25">
      <c r="A6" s="27">
        <v>2</v>
      </c>
      <c r="B6" s="56" t="s">
        <v>41</v>
      </c>
      <c r="C6" s="27" t="str">
        <f>'COMPOSIÇÕES-'!C4</f>
        <v xml:space="preserve"> COORDENADOR TÉCNICO OPERACIONAL</v>
      </c>
      <c r="D6" s="27" t="s">
        <v>3</v>
      </c>
      <c r="E6" s="57">
        <v>1</v>
      </c>
      <c r="F6" s="58"/>
      <c r="G6" s="58">
        <f>F6*E6</f>
        <v>0</v>
      </c>
      <c r="H6" s="1"/>
    </row>
    <row r="7" spans="1:8" x14ac:dyDescent="0.25">
      <c r="A7" s="27">
        <v>3</v>
      </c>
      <c r="B7" s="56" t="s">
        <v>51</v>
      </c>
      <c r="C7" s="54" t="str">
        <f>'COMPOSIÇÕES-'!C15</f>
        <v>OPERADOR ELETROMECÂNICO</v>
      </c>
      <c r="D7" s="27" t="s">
        <v>3</v>
      </c>
      <c r="E7" s="54">
        <v>1</v>
      </c>
      <c r="F7" s="55"/>
      <c r="G7" s="58">
        <f t="shared" ref="G7:G14" si="0">F7*E7</f>
        <v>0</v>
      </c>
      <c r="H7" s="1"/>
    </row>
    <row r="8" spans="1:8" x14ac:dyDescent="0.25">
      <c r="A8" s="27">
        <v>4</v>
      </c>
      <c r="B8" s="56" t="s">
        <v>52</v>
      </c>
      <c r="C8" s="54" t="str">
        <f>'COMPOSIÇÕES-'!C26</f>
        <v>TÉCNICO DE LABORATORISTA / QUÍMICO</v>
      </c>
      <c r="D8" s="27" t="s">
        <v>3</v>
      </c>
      <c r="E8" s="30">
        <v>2</v>
      </c>
      <c r="F8" s="31"/>
      <c r="G8" s="58">
        <f t="shared" si="0"/>
        <v>0</v>
      </c>
    </row>
    <row r="9" spans="1:8" x14ac:dyDescent="0.25">
      <c r="A9" s="27">
        <v>5</v>
      </c>
      <c r="B9" s="56" t="s">
        <v>53</v>
      </c>
      <c r="C9" s="29" t="str">
        <f>'COMPOSIÇÕES-'!C36</f>
        <v>TÉCNICO EM AUTOMAÇÃO</v>
      </c>
      <c r="D9" s="27" t="s">
        <v>3</v>
      </c>
      <c r="E9" s="30">
        <v>1</v>
      </c>
      <c r="F9" s="31"/>
      <c r="G9" s="58">
        <f t="shared" si="0"/>
        <v>0</v>
      </c>
    </row>
    <row r="10" spans="1:8" x14ac:dyDescent="0.25">
      <c r="A10" s="27">
        <v>6</v>
      </c>
      <c r="B10" s="56" t="s">
        <v>54</v>
      </c>
      <c r="C10" s="29" t="s">
        <v>71</v>
      </c>
      <c r="D10" s="27" t="s">
        <v>3</v>
      </c>
      <c r="E10" s="30">
        <v>4</v>
      </c>
      <c r="F10" s="31"/>
      <c r="G10" s="58">
        <f t="shared" si="0"/>
        <v>0</v>
      </c>
    </row>
    <row r="11" spans="1:8" x14ac:dyDescent="0.25">
      <c r="A11" s="27">
        <v>7</v>
      </c>
      <c r="B11" s="56" t="s">
        <v>54</v>
      </c>
      <c r="C11" s="28" t="s">
        <v>70</v>
      </c>
      <c r="D11" s="27" t="s">
        <v>3</v>
      </c>
      <c r="E11" s="30">
        <v>9</v>
      </c>
      <c r="F11" s="31"/>
      <c r="G11" s="58">
        <f t="shared" si="0"/>
        <v>0</v>
      </c>
    </row>
    <row r="12" spans="1:8" x14ac:dyDescent="0.25">
      <c r="A12" s="27">
        <v>8</v>
      </c>
      <c r="B12" s="56" t="s">
        <v>64</v>
      </c>
      <c r="C12" s="28" t="str">
        <f>'COMPOSIÇÕES-'!C58</f>
        <v>AUXILIAR DE LIMPEZA E CONSERVAÇÃO</v>
      </c>
      <c r="D12" s="27" t="s">
        <v>3</v>
      </c>
      <c r="E12" s="30">
        <v>1</v>
      </c>
      <c r="F12" s="31"/>
      <c r="G12" s="58">
        <f t="shared" si="0"/>
        <v>0</v>
      </c>
    </row>
    <row r="13" spans="1:8" x14ac:dyDescent="0.25">
      <c r="A13" s="27">
        <v>9</v>
      </c>
      <c r="B13" s="56" t="s">
        <v>65</v>
      </c>
      <c r="C13" s="28" t="str">
        <f>'COMPOSIÇÕES-'!C68</f>
        <v>AUXILIAR DE LABORATORISTA</v>
      </c>
      <c r="D13" s="27" t="s">
        <v>3</v>
      </c>
      <c r="E13" s="30">
        <v>2</v>
      </c>
      <c r="F13" s="31"/>
      <c r="G13" s="58" t="s">
        <v>99</v>
      </c>
    </row>
    <row r="14" spans="1:8" ht="15.75" thickBot="1" x14ac:dyDescent="0.3">
      <c r="A14" s="27">
        <v>10</v>
      </c>
      <c r="B14" s="56" t="s">
        <v>66</v>
      </c>
      <c r="C14" s="28" t="s">
        <v>72</v>
      </c>
      <c r="D14" s="27" t="s">
        <v>3</v>
      </c>
      <c r="E14" s="30">
        <v>2</v>
      </c>
      <c r="F14" s="31"/>
      <c r="G14" s="58">
        <f t="shared" si="0"/>
        <v>0</v>
      </c>
    </row>
    <row r="15" spans="1:8" ht="15.75" thickBot="1" x14ac:dyDescent="0.3">
      <c r="A15" s="87" t="s">
        <v>93</v>
      </c>
      <c r="B15" s="88"/>
      <c r="C15" s="88"/>
      <c r="D15" s="88"/>
      <c r="E15" s="88"/>
      <c r="F15" s="89"/>
      <c r="G15" s="59"/>
    </row>
    <row r="16" spans="1:8" ht="15.75" thickBot="1" x14ac:dyDescent="0.3">
      <c r="A16" s="87" t="s">
        <v>94</v>
      </c>
      <c r="B16" s="88"/>
      <c r="C16" s="88"/>
      <c r="D16" s="88"/>
      <c r="E16" s="88"/>
      <c r="F16" s="89"/>
      <c r="G16" s="59">
        <f>G15*12</f>
        <v>0</v>
      </c>
    </row>
  </sheetData>
  <mergeCells count="4">
    <mergeCell ref="A1:G1"/>
    <mergeCell ref="A2:G2"/>
    <mergeCell ref="A15:F15"/>
    <mergeCell ref="A16:F16"/>
  </mergeCells>
  <phoneticPr fontId="3" type="noConversion"/>
  <pageMargins left="0.511811024" right="0.511811024" top="0.78740157499999996" bottom="0.78740157499999996" header="0.31496062000000002" footer="0.31496062000000002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0937-EFDC-4735-98D5-C1B72F15822E}">
  <sheetPr>
    <pageSetUpPr fitToPage="1"/>
  </sheetPr>
  <dimension ref="A1:I98"/>
  <sheetViews>
    <sheetView topLeftCell="A82" zoomScaleNormal="100" workbookViewId="0">
      <selection activeCell="F104" sqref="F104"/>
    </sheetView>
  </sheetViews>
  <sheetFormatPr defaultRowHeight="15" x14ac:dyDescent="0.25"/>
  <cols>
    <col min="1" max="1" width="9.140625" style="77"/>
    <col min="2" max="2" width="9.140625" style="21"/>
    <col min="3" max="3" width="84.42578125" customWidth="1"/>
    <col min="5" max="5" width="14.140625" customWidth="1"/>
    <col min="6" max="6" width="14.28515625" bestFit="1" customWidth="1"/>
    <col min="7" max="7" width="13.5703125" customWidth="1"/>
    <col min="8" max="8" width="13.28515625" style="70" bestFit="1" customWidth="1"/>
    <col min="9" max="9" width="13.28515625" bestFit="1" customWidth="1"/>
    <col min="10" max="10" width="12.140625" bestFit="1" customWidth="1"/>
  </cols>
  <sheetData>
    <row r="1" spans="1:9" ht="17.25" x14ac:dyDescent="0.25">
      <c r="A1" s="104" t="s">
        <v>39</v>
      </c>
      <c r="B1" s="105"/>
      <c r="C1" s="105"/>
      <c r="D1" s="105"/>
      <c r="E1" s="105"/>
      <c r="F1" s="105"/>
      <c r="G1" s="105"/>
      <c r="H1" s="106"/>
    </row>
    <row r="2" spans="1:9" x14ac:dyDescent="0.25">
      <c r="A2" s="109" t="s">
        <v>97</v>
      </c>
      <c r="B2" s="110"/>
      <c r="C2" s="110"/>
      <c r="D2" s="110"/>
      <c r="E2" s="110"/>
      <c r="F2" s="110"/>
      <c r="G2" s="110"/>
      <c r="H2" s="111"/>
    </row>
    <row r="3" spans="1:9" ht="30.75" thickBot="1" x14ac:dyDescent="0.3">
      <c r="A3" s="43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43</v>
      </c>
      <c r="H3" s="69" t="s">
        <v>44</v>
      </c>
    </row>
    <row r="4" spans="1:9" ht="15.75" thickBot="1" x14ac:dyDescent="0.3">
      <c r="A4" s="93" t="s">
        <v>41</v>
      </c>
      <c r="B4" s="78">
        <v>90779</v>
      </c>
      <c r="C4" s="45" t="s">
        <v>63</v>
      </c>
      <c r="D4" s="46" t="s">
        <v>55</v>
      </c>
      <c r="E4" s="47">
        <v>1</v>
      </c>
      <c r="F4" s="90">
        <f>SUM(H5:H14)</f>
        <v>0</v>
      </c>
      <c r="G4" s="91"/>
      <c r="H4" s="92"/>
      <c r="I4" s="50"/>
    </row>
    <row r="5" spans="1:9" x14ac:dyDescent="0.25">
      <c r="A5" s="94"/>
      <c r="B5" s="79">
        <v>40861</v>
      </c>
      <c r="C5" s="38" t="s">
        <v>78</v>
      </c>
      <c r="D5" s="22" t="s">
        <v>55</v>
      </c>
      <c r="E5" s="20">
        <v>1</v>
      </c>
      <c r="F5" s="39"/>
      <c r="G5" s="39">
        <f t="shared" ref="G5:G6" si="0">F5*1.25</f>
        <v>0</v>
      </c>
      <c r="H5" s="66">
        <f t="shared" ref="H5:H6" si="1">E5*G5</f>
        <v>0</v>
      </c>
      <c r="I5" s="50"/>
    </row>
    <row r="6" spans="1:9" x14ac:dyDescent="0.25">
      <c r="A6" s="94"/>
      <c r="B6" s="79">
        <v>40862</v>
      </c>
      <c r="C6" s="38" t="s">
        <v>79</v>
      </c>
      <c r="D6" s="22" t="s">
        <v>55</v>
      </c>
      <c r="E6" s="20">
        <v>1</v>
      </c>
      <c r="F6" s="39"/>
      <c r="G6" s="39">
        <f t="shared" si="0"/>
        <v>0</v>
      </c>
      <c r="H6" s="66">
        <f t="shared" si="1"/>
        <v>0</v>
      </c>
      <c r="I6" s="50"/>
    </row>
    <row r="7" spans="1:9" x14ac:dyDescent="0.25">
      <c r="A7" s="94"/>
      <c r="B7" s="80">
        <v>2708</v>
      </c>
      <c r="C7" s="40" t="s">
        <v>45</v>
      </c>
      <c r="D7" s="23" t="s">
        <v>42</v>
      </c>
      <c r="E7" s="24">
        <v>80</v>
      </c>
      <c r="F7" s="42"/>
      <c r="G7" s="42">
        <f>F7*1.25</f>
        <v>0</v>
      </c>
      <c r="H7" s="65">
        <f>E7*G7</f>
        <v>0</v>
      </c>
    </row>
    <row r="8" spans="1:9" x14ac:dyDescent="0.25">
      <c r="A8" s="94"/>
      <c r="B8" s="79">
        <v>37373</v>
      </c>
      <c r="C8" s="38" t="s">
        <v>46</v>
      </c>
      <c r="D8" s="22" t="s">
        <v>42</v>
      </c>
      <c r="E8" s="24">
        <v>80</v>
      </c>
      <c r="F8" s="39"/>
      <c r="G8" s="39">
        <f t="shared" ref="G8:G10" si="2">F8*1.25</f>
        <v>0</v>
      </c>
      <c r="H8" s="66">
        <f t="shared" ref="H8:H10" si="3">E8*G8</f>
        <v>0</v>
      </c>
    </row>
    <row r="9" spans="1:9" ht="30" x14ac:dyDescent="0.25">
      <c r="A9" s="94"/>
      <c r="B9" s="79">
        <v>43462</v>
      </c>
      <c r="C9" s="38" t="s">
        <v>47</v>
      </c>
      <c r="D9" s="22" t="s">
        <v>42</v>
      </c>
      <c r="E9" s="24">
        <v>80</v>
      </c>
      <c r="F9" s="39"/>
      <c r="G9" s="39">
        <f t="shared" si="2"/>
        <v>0</v>
      </c>
      <c r="H9" s="66">
        <f t="shared" si="3"/>
        <v>0</v>
      </c>
    </row>
    <row r="10" spans="1:9" ht="30" x14ac:dyDescent="0.25">
      <c r="A10" s="94"/>
      <c r="B10" s="79">
        <v>43486</v>
      </c>
      <c r="C10" s="38" t="s">
        <v>48</v>
      </c>
      <c r="D10" s="22" t="s">
        <v>42</v>
      </c>
      <c r="E10" s="24">
        <v>80</v>
      </c>
      <c r="F10" s="39"/>
      <c r="G10" s="39">
        <f t="shared" si="2"/>
        <v>0</v>
      </c>
      <c r="H10" s="66">
        <f t="shared" si="3"/>
        <v>0</v>
      </c>
    </row>
    <row r="11" spans="1:9" x14ac:dyDescent="0.25">
      <c r="A11" s="94"/>
      <c r="B11" s="107" t="s">
        <v>49</v>
      </c>
      <c r="C11" s="96"/>
      <c r="D11" s="22" t="s">
        <v>3</v>
      </c>
      <c r="E11" s="20">
        <v>0.4</v>
      </c>
      <c r="F11" s="60"/>
      <c r="G11" s="60">
        <f>F11*1.25</f>
        <v>0</v>
      </c>
      <c r="H11" s="66">
        <f>E11*G11</f>
        <v>0</v>
      </c>
    </row>
    <row r="12" spans="1:9" x14ac:dyDescent="0.25">
      <c r="A12" s="94"/>
      <c r="B12" s="107" t="s">
        <v>75</v>
      </c>
      <c r="C12" s="96"/>
      <c r="D12" s="22" t="s">
        <v>3</v>
      </c>
      <c r="E12" s="72">
        <f>1/12</f>
        <v>8.3333333333333329E-2</v>
      </c>
      <c r="F12" s="71">
        <f>SUM(H5:H11)/1.25</f>
        <v>0</v>
      </c>
      <c r="G12" s="62">
        <f>SUM(H5:H11)</f>
        <v>0</v>
      </c>
      <c r="H12" s="66">
        <f>G12*E12</f>
        <v>0</v>
      </c>
      <c r="I12" s="50"/>
    </row>
    <row r="13" spans="1:9" x14ac:dyDescent="0.25">
      <c r="A13" s="94"/>
      <c r="B13" s="107" t="s">
        <v>76</v>
      </c>
      <c r="C13" s="96"/>
      <c r="D13" s="22" t="s">
        <v>3</v>
      </c>
      <c r="E13" s="72">
        <f>1/12</f>
        <v>8.3333333333333329E-2</v>
      </c>
      <c r="F13" s="62">
        <f>(SUM(H5:H11)/1.25)*(1/3)</f>
        <v>0</v>
      </c>
      <c r="G13" s="62">
        <f>F13*1.25</f>
        <v>0</v>
      </c>
      <c r="H13" s="66">
        <f>G13*E13</f>
        <v>0</v>
      </c>
    </row>
    <row r="14" spans="1:9" ht="31.5" customHeight="1" thickBot="1" x14ac:dyDescent="0.3">
      <c r="A14" s="101"/>
      <c r="B14" s="108" t="s">
        <v>77</v>
      </c>
      <c r="C14" s="102"/>
      <c r="D14" s="41" t="s">
        <v>3</v>
      </c>
      <c r="E14" s="73">
        <f>(8.33+1.66+0.02+0.73+0.03)/100</f>
        <v>0.10769999999999999</v>
      </c>
      <c r="F14" s="64">
        <f>SUM(H5:H11)/1.25</f>
        <v>0</v>
      </c>
      <c r="G14" s="64">
        <f>F14*1.25</f>
        <v>0</v>
      </c>
      <c r="H14" s="68">
        <f>G14*E14</f>
        <v>0</v>
      </c>
    </row>
    <row r="15" spans="1:9" ht="15.75" thickBot="1" x14ac:dyDescent="0.3">
      <c r="A15" s="93" t="s">
        <v>51</v>
      </c>
      <c r="B15" s="51"/>
      <c r="C15" s="45" t="s">
        <v>61</v>
      </c>
      <c r="D15" s="46" t="s">
        <v>55</v>
      </c>
      <c r="E15" s="47">
        <v>1</v>
      </c>
      <c r="F15" s="90">
        <f>SUM(H16:H25)</f>
        <v>0</v>
      </c>
      <c r="G15" s="91"/>
      <c r="H15" s="92"/>
    </row>
    <row r="16" spans="1:9" x14ac:dyDescent="0.25">
      <c r="A16" s="94"/>
      <c r="B16" s="53">
        <v>40861</v>
      </c>
      <c r="C16" s="38" t="s">
        <v>78</v>
      </c>
      <c r="D16" s="22" t="s">
        <v>55</v>
      </c>
      <c r="E16" s="20">
        <v>1</v>
      </c>
      <c r="F16" s="39"/>
      <c r="G16" s="39">
        <f t="shared" ref="G16:G21" si="4">F16*1.25</f>
        <v>0</v>
      </c>
      <c r="H16" s="66">
        <f t="shared" ref="H16:H24" si="5">E16*G16</f>
        <v>0</v>
      </c>
    </row>
    <row r="17" spans="1:9" x14ac:dyDescent="0.25">
      <c r="A17" s="94"/>
      <c r="B17" s="53">
        <v>40862</v>
      </c>
      <c r="C17" s="38" t="s">
        <v>79</v>
      </c>
      <c r="D17" s="22" t="s">
        <v>55</v>
      </c>
      <c r="E17" s="20">
        <v>1</v>
      </c>
      <c r="F17" s="39"/>
      <c r="G17" s="39">
        <f t="shared" si="4"/>
        <v>0</v>
      </c>
      <c r="H17" s="66">
        <f t="shared" si="5"/>
        <v>0</v>
      </c>
      <c r="I17" s="50"/>
    </row>
    <row r="18" spans="1:9" x14ac:dyDescent="0.25">
      <c r="A18" s="94"/>
      <c r="B18" s="53">
        <v>40864</v>
      </c>
      <c r="C18" s="38" t="s">
        <v>80</v>
      </c>
      <c r="D18" s="22" t="s">
        <v>55</v>
      </c>
      <c r="E18" s="20">
        <v>1</v>
      </c>
      <c r="F18" s="39"/>
      <c r="G18" s="39">
        <f t="shared" si="4"/>
        <v>0</v>
      </c>
      <c r="H18" s="66">
        <f t="shared" si="5"/>
        <v>0</v>
      </c>
    </row>
    <row r="19" spans="1:9" x14ac:dyDescent="0.25">
      <c r="A19" s="94"/>
      <c r="B19" s="53">
        <v>40922</v>
      </c>
      <c r="C19" s="38" t="s">
        <v>81</v>
      </c>
      <c r="D19" s="22" t="s">
        <v>55</v>
      </c>
      <c r="E19" s="20">
        <v>1</v>
      </c>
      <c r="F19" s="39"/>
      <c r="G19" s="39">
        <f t="shared" si="4"/>
        <v>0</v>
      </c>
      <c r="H19" s="66">
        <f t="shared" si="5"/>
        <v>0</v>
      </c>
    </row>
    <row r="20" spans="1:9" ht="30" x14ac:dyDescent="0.25">
      <c r="A20" s="94"/>
      <c r="B20" s="53">
        <v>43472</v>
      </c>
      <c r="C20" s="38" t="s">
        <v>82</v>
      </c>
      <c r="D20" s="22" t="s">
        <v>55</v>
      </c>
      <c r="E20" s="20">
        <v>1</v>
      </c>
      <c r="F20" s="39"/>
      <c r="G20" s="39">
        <f t="shared" si="4"/>
        <v>0</v>
      </c>
      <c r="H20" s="66">
        <f t="shared" si="5"/>
        <v>0</v>
      </c>
    </row>
    <row r="21" spans="1:9" ht="30" x14ac:dyDescent="0.25">
      <c r="A21" s="94"/>
      <c r="B21" s="53">
        <v>43496</v>
      </c>
      <c r="C21" s="38" t="s">
        <v>83</v>
      </c>
      <c r="D21" s="22" t="s">
        <v>55</v>
      </c>
      <c r="E21" s="20">
        <v>1</v>
      </c>
      <c r="F21" s="39"/>
      <c r="G21" s="39">
        <f t="shared" si="4"/>
        <v>0</v>
      </c>
      <c r="H21" s="66">
        <f t="shared" si="5"/>
        <v>0</v>
      </c>
    </row>
    <row r="22" spans="1:9" x14ac:dyDescent="0.25">
      <c r="A22" s="94"/>
      <c r="B22" s="95" t="s">
        <v>75</v>
      </c>
      <c r="C22" s="96"/>
      <c r="D22" s="22" t="s">
        <v>3</v>
      </c>
      <c r="E22" s="72">
        <f>1/12</f>
        <v>8.3333333333333329E-2</v>
      </c>
      <c r="F22" s="71">
        <f>SUM(H16:H21)/1.25</f>
        <v>0</v>
      </c>
      <c r="G22" s="62">
        <f>SUM(H16:H21)</f>
        <v>0</v>
      </c>
      <c r="H22" s="66">
        <f t="shared" si="5"/>
        <v>0</v>
      </c>
    </row>
    <row r="23" spans="1:9" x14ac:dyDescent="0.25">
      <c r="A23" s="94"/>
      <c r="B23" s="95" t="s">
        <v>76</v>
      </c>
      <c r="C23" s="96"/>
      <c r="D23" s="22" t="s">
        <v>3</v>
      </c>
      <c r="E23" s="72">
        <f>1/12</f>
        <v>8.3333333333333329E-2</v>
      </c>
      <c r="F23" s="62">
        <f>(SUM(H16:H21)/1.25)*(1/3)</f>
        <v>0</v>
      </c>
      <c r="G23" s="62">
        <f>F23*1.25</f>
        <v>0</v>
      </c>
      <c r="H23" s="66">
        <f t="shared" si="5"/>
        <v>0</v>
      </c>
      <c r="I23" s="50"/>
    </row>
    <row r="24" spans="1:9" ht="31.5" customHeight="1" x14ac:dyDescent="0.25">
      <c r="A24" s="94"/>
      <c r="B24" s="95" t="s">
        <v>77</v>
      </c>
      <c r="C24" s="96"/>
      <c r="D24" s="48" t="s">
        <v>3</v>
      </c>
      <c r="E24" s="74">
        <f>(8.33+1.66+0.02+0.73+0.03)/100</f>
        <v>0.10769999999999999</v>
      </c>
      <c r="F24" s="63">
        <f>SUM(F16:F21)+(H25/1.25)</f>
        <v>0</v>
      </c>
      <c r="G24" s="63">
        <f>F24*1.25</f>
        <v>0</v>
      </c>
      <c r="H24" s="66">
        <f t="shared" si="5"/>
        <v>0</v>
      </c>
      <c r="I24" s="50"/>
    </row>
    <row r="25" spans="1:9" ht="15.75" thickBot="1" x14ac:dyDescent="0.3">
      <c r="A25" s="94"/>
      <c r="B25" s="99" t="s">
        <v>50</v>
      </c>
      <c r="C25" s="100"/>
      <c r="D25" s="48" t="s">
        <v>3</v>
      </c>
      <c r="E25" s="49">
        <v>0.3</v>
      </c>
      <c r="F25" s="61">
        <f>SUM(F16:F21)</f>
        <v>0</v>
      </c>
      <c r="G25" s="61">
        <f>F25*1.25</f>
        <v>0</v>
      </c>
      <c r="H25" s="67">
        <f>G25*E25</f>
        <v>0</v>
      </c>
    </row>
    <row r="26" spans="1:9" ht="15.75" thickBot="1" x14ac:dyDescent="0.3">
      <c r="A26" s="93" t="s">
        <v>52</v>
      </c>
      <c r="B26" s="51"/>
      <c r="C26" s="45" t="s">
        <v>60</v>
      </c>
      <c r="D26" s="46" t="s">
        <v>55</v>
      </c>
      <c r="E26" s="47">
        <v>1</v>
      </c>
      <c r="F26" s="90">
        <f>SUM(H27:H35)</f>
        <v>0</v>
      </c>
      <c r="G26" s="91"/>
      <c r="H26" s="92"/>
      <c r="I26" s="50"/>
    </row>
    <row r="27" spans="1:9" x14ac:dyDescent="0.25">
      <c r="A27" s="94"/>
      <c r="B27" s="53">
        <v>40861</v>
      </c>
      <c r="C27" s="38" t="s">
        <v>78</v>
      </c>
      <c r="D27" s="22" t="s">
        <v>55</v>
      </c>
      <c r="E27" s="20">
        <v>1</v>
      </c>
      <c r="F27" s="39"/>
      <c r="G27" s="39">
        <f t="shared" ref="G27:G28" si="6">F27*1.25</f>
        <v>0</v>
      </c>
      <c r="H27" s="66">
        <f t="shared" ref="H27:H28" si="7">E27*G27</f>
        <v>0</v>
      </c>
    </row>
    <row r="28" spans="1:9" x14ac:dyDescent="0.25">
      <c r="A28" s="94"/>
      <c r="B28" s="53">
        <v>40862</v>
      </c>
      <c r="C28" s="38" t="s">
        <v>79</v>
      </c>
      <c r="D28" s="22" t="s">
        <v>55</v>
      </c>
      <c r="E28" s="20">
        <v>1</v>
      </c>
      <c r="F28" s="39"/>
      <c r="G28" s="39">
        <f t="shared" si="6"/>
        <v>0</v>
      </c>
      <c r="H28" s="66">
        <f t="shared" si="7"/>
        <v>0</v>
      </c>
      <c r="I28" s="50"/>
    </row>
    <row r="29" spans="1:9" x14ac:dyDescent="0.25">
      <c r="A29" s="94"/>
      <c r="B29" s="53">
        <v>40864</v>
      </c>
      <c r="C29" s="38" t="s">
        <v>88</v>
      </c>
      <c r="D29" s="22" t="s">
        <v>55</v>
      </c>
      <c r="E29" s="20">
        <v>1</v>
      </c>
      <c r="F29" s="39"/>
      <c r="G29" s="39">
        <f t="shared" ref="G29:G31" si="8">F29*1.25</f>
        <v>0</v>
      </c>
      <c r="H29" s="66">
        <f t="shared" ref="H29:H35" si="9">E29*G29</f>
        <v>0</v>
      </c>
    </row>
    <row r="30" spans="1:9" x14ac:dyDescent="0.25">
      <c r="A30" s="94"/>
      <c r="B30" s="53">
        <v>41089</v>
      </c>
      <c r="C30" s="38" t="s">
        <v>89</v>
      </c>
      <c r="D30" s="22" t="s">
        <v>55</v>
      </c>
      <c r="E30" s="20">
        <v>1</v>
      </c>
      <c r="F30" s="39"/>
      <c r="G30" s="39">
        <f t="shared" si="8"/>
        <v>0</v>
      </c>
      <c r="H30" s="66">
        <f t="shared" si="9"/>
        <v>0</v>
      </c>
      <c r="I30" s="50"/>
    </row>
    <row r="31" spans="1:9" ht="30" x14ac:dyDescent="0.25">
      <c r="A31" s="94"/>
      <c r="B31" s="53">
        <v>43494</v>
      </c>
      <c r="C31" s="38" t="s">
        <v>87</v>
      </c>
      <c r="D31" s="22" t="s">
        <v>55</v>
      </c>
      <c r="E31" s="20">
        <v>1</v>
      </c>
      <c r="F31" s="39"/>
      <c r="G31" s="39">
        <f t="shared" si="8"/>
        <v>0</v>
      </c>
      <c r="H31" s="66">
        <f t="shared" si="9"/>
        <v>0</v>
      </c>
    </row>
    <row r="32" spans="1:9" x14ac:dyDescent="0.25">
      <c r="A32" s="94"/>
      <c r="B32" s="95" t="s">
        <v>49</v>
      </c>
      <c r="C32" s="96"/>
      <c r="D32" s="22" t="s">
        <v>3</v>
      </c>
      <c r="E32" s="20">
        <v>0.4</v>
      </c>
      <c r="F32" s="60"/>
      <c r="G32" s="60">
        <f>F32*1.25</f>
        <v>0</v>
      </c>
      <c r="H32" s="66">
        <f t="shared" si="9"/>
        <v>0</v>
      </c>
    </row>
    <row r="33" spans="1:9" x14ac:dyDescent="0.25">
      <c r="A33" s="94"/>
      <c r="B33" s="95" t="s">
        <v>75</v>
      </c>
      <c r="C33" s="96"/>
      <c r="D33" s="22" t="s">
        <v>3</v>
      </c>
      <c r="E33" s="72">
        <f>1/12</f>
        <v>8.3333333333333329E-2</v>
      </c>
      <c r="F33" s="71">
        <f>SUM(H27:H32)/1.25</f>
        <v>0</v>
      </c>
      <c r="G33" s="62">
        <f>SUM(H27:H32)</f>
        <v>0</v>
      </c>
      <c r="H33" s="66">
        <f t="shared" si="9"/>
        <v>0</v>
      </c>
    </row>
    <row r="34" spans="1:9" x14ac:dyDescent="0.25">
      <c r="A34" s="94"/>
      <c r="B34" s="95" t="s">
        <v>76</v>
      </c>
      <c r="C34" s="96"/>
      <c r="D34" s="22" t="s">
        <v>3</v>
      </c>
      <c r="E34" s="72">
        <f>1/12</f>
        <v>8.3333333333333329E-2</v>
      </c>
      <c r="F34" s="62">
        <f>(SUM(H27:H32)/1.25)*(1/3)</f>
        <v>0</v>
      </c>
      <c r="G34" s="62">
        <f>F34*1.25</f>
        <v>0</v>
      </c>
      <c r="H34" s="66">
        <f t="shared" si="9"/>
        <v>0</v>
      </c>
    </row>
    <row r="35" spans="1:9" ht="31.5" customHeight="1" thickBot="1" x14ac:dyDescent="0.3">
      <c r="A35" s="94"/>
      <c r="B35" s="95" t="s">
        <v>77</v>
      </c>
      <c r="C35" s="96"/>
      <c r="D35" s="48" t="s">
        <v>3</v>
      </c>
      <c r="E35" s="74">
        <f>(8.33+1.66+0.02+0.73+0.03)/100</f>
        <v>0.10769999999999999</v>
      </c>
      <c r="F35" s="63">
        <f>SUM(H27:H32)/1.25</f>
        <v>0</v>
      </c>
      <c r="G35" s="63">
        <f>F35*1.25</f>
        <v>0</v>
      </c>
      <c r="H35" s="66">
        <f t="shared" si="9"/>
        <v>0</v>
      </c>
    </row>
    <row r="36" spans="1:9" ht="15.75" thickBot="1" x14ac:dyDescent="0.3">
      <c r="A36" s="93" t="s">
        <v>53</v>
      </c>
      <c r="B36" s="51"/>
      <c r="C36" s="45" t="s">
        <v>62</v>
      </c>
      <c r="D36" s="46" t="s">
        <v>55</v>
      </c>
      <c r="E36" s="47">
        <v>1</v>
      </c>
      <c r="F36" s="90">
        <f>SUM(H37:H46)</f>
        <v>0</v>
      </c>
      <c r="G36" s="91"/>
      <c r="H36" s="92"/>
    </row>
    <row r="37" spans="1:9" x14ac:dyDescent="0.25">
      <c r="A37" s="94"/>
      <c r="B37" s="53">
        <v>40861</v>
      </c>
      <c r="C37" s="38" t="s">
        <v>78</v>
      </c>
      <c r="D37" s="22" t="s">
        <v>55</v>
      </c>
      <c r="E37" s="20">
        <v>1</v>
      </c>
      <c r="F37" s="39"/>
      <c r="G37" s="39">
        <f t="shared" ref="G37:G42" si="10">F37*1.25</f>
        <v>0</v>
      </c>
      <c r="H37" s="66">
        <f t="shared" ref="H37:H46" si="11">E37*G37</f>
        <v>0</v>
      </c>
    </row>
    <row r="38" spans="1:9" x14ac:dyDescent="0.25">
      <c r="A38" s="94"/>
      <c r="B38" s="53">
        <v>40862</v>
      </c>
      <c r="C38" s="38" t="s">
        <v>79</v>
      </c>
      <c r="D38" s="22" t="s">
        <v>55</v>
      </c>
      <c r="E38" s="20">
        <v>1</v>
      </c>
      <c r="F38" s="39"/>
      <c r="G38" s="39">
        <f t="shared" si="10"/>
        <v>0</v>
      </c>
      <c r="H38" s="66">
        <f t="shared" si="11"/>
        <v>0</v>
      </c>
      <c r="I38" s="50"/>
    </row>
    <row r="39" spans="1:9" x14ac:dyDescent="0.25">
      <c r="A39" s="94"/>
      <c r="B39" s="53">
        <v>40864</v>
      </c>
      <c r="C39" s="38" t="s">
        <v>80</v>
      </c>
      <c r="D39" s="22" t="s">
        <v>55</v>
      </c>
      <c r="E39" s="20">
        <v>1</v>
      </c>
      <c r="F39" s="39"/>
      <c r="G39" s="39">
        <f t="shared" si="10"/>
        <v>0</v>
      </c>
      <c r="H39" s="66">
        <f t="shared" si="11"/>
        <v>0</v>
      </c>
    </row>
    <row r="40" spans="1:9" x14ac:dyDescent="0.25">
      <c r="A40" s="94"/>
      <c r="B40" s="53">
        <v>40922</v>
      </c>
      <c r="C40" s="38" t="s">
        <v>81</v>
      </c>
      <c r="D40" s="22" t="s">
        <v>55</v>
      </c>
      <c r="E40" s="20">
        <v>1</v>
      </c>
      <c r="F40" s="39"/>
      <c r="G40" s="39">
        <f t="shared" si="10"/>
        <v>0</v>
      </c>
      <c r="H40" s="66">
        <f t="shared" si="11"/>
        <v>0</v>
      </c>
    </row>
    <row r="41" spans="1:9" ht="30" x14ac:dyDescent="0.25">
      <c r="A41" s="94"/>
      <c r="B41" s="53">
        <v>43472</v>
      </c>
      <c r="C41" s="38" t="s">
        <v>82</v>
      </c>
      <c r="D41" s="22" t="s">
        <v>55</v>
      </c>
      <c r="E41" s="20">
        <v>1</v>
      </c>
      <c r="F41" s="39"/>
      <c r="G41" s="39">
        <f t="shared" si="10"/>
        <v>0</v>
      </c>
      <c r="H41" s="66">
        <f t="shared" si="11"/>
        <v>0</v>
      </c>
    </row>
    <row r="42" spans="1:9" ht="30" x14ac:dyDescent="0.25">
      <c r="A42" s="94"/>
      <c r="B42" s="53">
        <v>43496</v>
      </c>
      <c r="C42" s="38" t="s">
        <v>83</v>
      </c>
      <c r="D42" s="22" t="s">
        <v>55</v>
      </c>
      <c r="E42" s="20">
        <v>1</v>
      </c>
      <c r="F42" s="39"/>
      <c r="G42" s="39">
        <f t="shared" si="10"/>
        <v>0</v>
      </c>
      <c r="H42" s="66">
        <f t="shared" si="11"/>
        <v>0</v>
      </c>
    </row>
    <row r="43" spans="1:9" x14ac:dyDescent="0.25">
      <c r="A43" s="94"/>
      <c r="B43" s="95" t="s">
        <v>49</v>
      </c>
      <c r="C43" s="96"/>
      <c r="D43" s="22" t="s">
        <v>3</v>
      </c>
      <c r="E43" s="20">
        <v>0.4</v>
      </c>
      <c r="F43" s="60"/>
      <c r="G43" s="60">
        <f>F43*1.25</f>
        <v>0</v>
      </c>
      <c r="H43" s="66">
        <f t="shared" si="11"/>
        <v>0</v>
      </c>
    </row>
    <row r="44" spans="1:9" x14ac:dyDescent="0.25">
      <c r="A44" s="94"/>
      <c r="B44" s="95" t="s">
        <v>75</v>
      </c>
      <c r="C44" s="96"/>
      <c r="D44" s="22" t="s">
        <v>3</v>
      </c>
      <c r="E44" s="72">
        <f>1/12</f>
        <v>8.3333333333333329E-2</v>
      </c>
      <c r="F44" s="71">
        <f>SUM(H37:H43)/1.25</f>
        <v>0</v>
      </c>
      <c r="G44" s="62">
        <f>SUM(H37:H43)</f>
        <v>0</v>
      </c>
      <c r="H44" s="66">
        <f t="shared" si="11"/>
        <v>0</v>
      </c>
      <c r="I44" s="50"/>
    </row>
    <row r="45" spans="1:9" x14ac:dyDescent="0.25">
      <c r="A45" s="94"/>
      <c r="B45" s="95" t="s">
        <v>76</v>
      </c>
      <c r="C45" s="96"/>
      <c r="D45" s="22" t="s">
        <v>3</v>
      </c>
      <c r="E45" s="72">
        <f>1/12</f>
        <v>8.3333333333333329E-2</v>
      </c>
      <c r="F45" s="62">
        <f>(SUM(H36:H43)/1.25)*(1/3)</f>
        <v>0</v>
      </c>
      <c r="G45" s="62">
        <f>F45*1.25</f>
        <v>0</v>
      </c>
      <c r="H45" s="66">
        <f t="shared" si="11"/>
        <v>0</v>
      </c>
    </row>
    <row r="46" spans="1:9" ht="31.5" customHeight="1" thickBot="1" x14ac:dyDescent="0.3">
      <c r="A46" s="94"/>
      <c r="B46" s="97" t="s">
        <v>77</v>
      </c>
      <c r="C46" s="98"/>
      <c r="D46" s="48" t="s">
        <v>3</v>
      </c>
      <c r="E46" s="74">
        <f>(8.33+1.66+0.02+0.73+0.03)/100</f>
        <v>0.10769999999999999</v>
      </c>
      <c r="F46" s="63">
        <f>SUM(H37:H43)/1.25</f>
        <v>0</v>
      </c>
      <c r="G46" s="63">
        <f>F46*1.25</f>
        <v>0</v>
      </c>
      <c r="H46" s="67">
        <f t="shared" si="11"/>
        <v>0</v>
      </c>
      <c r="I46" s="50"/>
    </row>
    <row r="47" spans="1:9" ht="15.75" thickBot="1" x14ac:dyDescent="0.3">
      <c r="A47" s="93" t="s">
        <v>54</v>
      </c>
      <c r="B47" s="51"/>
      <c r="C47" s="45" t="s">
        <v>59</v>
      </c>
      <c r="D47" s="46" t="s">
        <v>55</v>
      </c>
      <c r="E47" s="47">
        <v>1</v>
      </c>
      <c r="F47" s="90">
        <f>SUM(H48:H57)</f>
        <v>0</v>
      </c>
      <c r="G47" s="91"/>
      <c r="H47" s="92"/>
    </row>
    <row r="48" spans="1:9" x14ac:dyDescent="0.25">
      <c r="A48" s="94"/>
      <c r="B48" s="53">
        <v>40861</v>
      </c>
      <c r="C48" s="38" t="s">
        <v>78</v>
      </c>
      <c r="D48" s="22" t="s">
        <v>55</v>
      </c>
      <c r="E48" s="20">
        <v>1</v>
      </c>
      <c r="F48" s="39"/>
      <c r="G48" s="39">
        <f t="shared" ref="G48:G53" si="12">F48*1.25</f>
        <v>0</v>
      </c>
      <c r="H48" s="66">
        <f t="shared" ref="H48:H57" si="13">E48*G48</f>
        <v>0</v>
      </c>
    </row>
    <row r="49" spans="1:9" x14ac:dyDescent="0.25">
      <c r="A49" s="94"/>
      <c r="B49" s="53">
        <v>40862</v>
      </c>
      <c r="C49" s="38" t="s">
        <v>79</v>
      </c>
      <c r="D49" s="22" t="s">
        <v>55</v>
      </c>
      <c r="E49" s="20">
        <v>1</v>
      </c>
      <c r="F49" s="39"/>
      <c r="G49" s="39">
        <f t="shared" si="12"/>
        <v>0</v>
      </c>
      <c r="H49" s="66">
        <f t="shared" si="13"/>
        <v>0</v>
      </c>
      <c r="I49" s="50"/>
    </row>
    <row r="50" spans="1:9" x14ac:dyDescent="0.25">
      <c r="A50" s="94"/>
      <c r="B50" s="53">
        <v>40864</v>
      </c>
      <c r="C50" s="38" t="s">
        <v>80</v>
      </c>
      <c r="D50" s="22" t="s">
        <v>55</v>
      </c>
      <c r="E50" s="20">
        <v>1</v>
      </c>
      <c r="F50" s="39"/>
      <c r="G50" s="39">
        <f t="shared" si="12"/>
        <v>0</v>
      </c>
      <c r="H50" s="66">
        <f t="shared" si="13"/>
        <v>0</v>
      </c>
    </row>
    <row r="51" spans="1:9" x14ac:dyDescent="0.25">
      <c r="A51" s="94"/>
      <c r="B51" s="53">
        <v>41084</v>
      </c>
      <c r="C51" s="38" t="s">
        <v>84</v>
      </c>
      <c r="D51" s="22" t="s">
        <v>55</v>
      </c>
      <c r="E51" s="20">
        <v>1</v>
      </c>
      <c r="F51" s="39"/>
      <c r="G51" s="39">
        <f t="shared" si="12"/>
        <v>0</v>
      </c>
      <c r="H51" s="66">
        <f t="shared" si="13"/>
        <v>0</v>
      </c>
    </row>
    <row r="52" spans="1:9" ht="30" x14ac:dyDescent="0.25">
      <c r="A52" s="94"/>
      <c r="B52" s="53">
        <v>43479</v>
      </c>
      <c r="C52" s="38" t="s">
        <v>86</v>
      </c>
      <c r="D52" s="22" t="s">
        <v>55</v>
      </c>
      <c r="E52" s="20">
        <v>1</v>
      </c>
      <c r="F52" s="39"/>
      <c r="G52" s="39">
        <f t="shared" si="12"/>
        <v>0</v>
      </c>
      <c r="H52" s="66">
        <f t="shared" si="13"/>
        <v>0</v>
      </c>
    </row>
    <row r="53" spans="1:9" x14ac:dyDescent="0.25">
      <c r="A53" s="94"/>
      <c r="B53" s="53">
        <v>43503</v>
      </c>
      <c r="C53" s="38" t="s">
        <v>85</v>
      </c>
      <c r="D53" s="22" t="s">
        <v>55</v>
      </c>
      <c r="E53" s="20">
        <v>1</v>
      </c>
      <c r="F53" s="39"/>
      <c r="G53" s="39">
        <f t="shared" si="12"/>
        <v>0</v>
      </c>
      <c r="H53" s="66">
        <f t="shared" si="13"/>
        <v>0</v>
      </c>
    </row>
    <row r="54" spans="1:9" x14ac:dyDescent="0.25">
      <c r="A54" s="94"/>
      <c r="B54" s="95" t="s">
        <v>49</v>
      </c>
      <c r="C54" s="96"/>
      <c r="D54" s="22" t="s">
        <v>3</v>
      </c>
      <c r="E54" s="20">
        <v>0.4</v>
      </c>
      <c r="F54" s="60"/>
      <c r="G54" s="60">
        <f>F54*1.25</f>
        <v>0</v>
      </c>
      <c r="H54" s="66">
        <f t="shared" si="13"/>
        <v>0</v>
      </c>
    </row>
    <row r="55" spans="1:9" x14ac:dyDescent="0.25">
      <c r="A55" s="94"/>
      <c r="B55" s="95" t="s">
        <v>75</v>
      </c>
      <c r="C55" s="96"/>
      <c r="D55" s="22" t="s">
        <v>3</v>
      </c>
      <c r="E55" s="72">
        <f>1/12</f>
        <v>8.3333333333333329E-2</v>
      </c>
      <c r="F55" s="71">
        <f>SUM(H48:H54)/1.25</f>
        <v>0</v>
      </c>
      <c r="G55" s="62">
        <f>SUM(H48:H54)</f>
        <v>0</v>
      </c>
      <c r="H55" s="66">
        <f t="shared" si="13"/>
        <v>0</v>
      </c>
      <c r="I55" s="50"/>
    </row>
    <row r="56" spans="1:9" x14ac:dyDescent="0.25">
      <c r="A56" s="94"/>
      <c r="B56" s="95" t="s">
        <v>76</v>
      </c>
      <c r="C56" s="96"/>
      <c r="D56" s="22" t="s">
        <v>3</v>
      </c>
      <c r="E56" s="72">
        <f>1/12</f>
        <v>8.3333333333333329E-2</v>
      </c>
      <c r="F56" s="62">
        <f>(SUM(H48:H54)/1.25)*(1/3)</f>
        <v>0</v>
      </c>
      <c r="G56" s="62">
        <f>F56*1.25</f>
        <v>0</v>
      </c>
      <c r="H56" s="66">
        <f t="shared" si="13"/>
        <v>0</v>
      </c>
    </row>
    <row r="57" spans="1:9" ht="31.5" customHeight="1" thickBot="1" x14ac:dyDescent="0.3">
      <c r="A57" s="94"/>
      <c r="B57" s="97" t="s">
        <v>77</v>
      </c>
      <c r="C57" s="98"/>
      <c r="D57" s="48" t="s">
        <v>3</v>
      </c>
      <c r="E57" s="74">
        <f>(8.33+1.66+0.02+0.73+0.03)/100</f>
        <v>0.10769999999999999</v>
      </c>
      <c r="F57" s="63">
        <f>SUM(H48:H54)/1.25</f>
        <v>0</v>
      </c>
      <c r="G57" s="63">
        <f>F57*1.25</f>
        <v>0</v>
      </c>
      <c r="H57" s="67">
        <f t="shared" si="13"/>
        <v>0</v>
      </c>
      <c r="I57" s="50"/>
    </row>
    <row r="58" spans="1:9" ht="15.75" thickBot="1" x14ac:dyDescent="0.3">
      <c r="A58" s="93" t="s">
        <v>64</v>
      </c>
      <c r="B58" s="51"/>
      <c r="C58" s="45" t="s">
        <v>58</v>
      </c>
      <c r="D58" s="46" t="s">
        <v>55</v>
      </c>
      <c r="E58" s="47">
        <v>1</v>
      </c>
      <c r="F58" s="90">
        <f>SUM(H59:H67)</f>
        <v>0</v>
      </c>
      <c r="G58" s="91"/>
      <c r="H58" s="92"/>
    </row>
    <row r="59" spans="1:9" x14ac:dyDescent="0.25">
      <c r="A59" s="94"/>
      <c r="B59" s="53">
        <v>40861</v>
      </c>
      <c r="C59" s="38" t="s">
        <v>78</v>
      </c>
      <c r="D59" s="22" t="s">
        <v>55</v>
      </c>
      <c r="E59" s="20">
        <v>1</v>
      </c>
      <c r="F59" s="39"/>
      <c r="G59" s="39">
        <f t="shared" ref="G59:G63" si="14">F59*1.25</f>
        <v>0</v>
      </c>
      <c r="H59" s="66">
        <f t="shared" ref="H59:H67" si="15">E59*G59</f>
        <v>0</v>
      </c>
    </row>
    <row r="60" spans="1:9" x14ac:dyDescent="0.25">
      <c r="A60" s="94"/>
      <c r="B60" s="53">
        <v>40862</v>
      </c>
      <c r="C60" s="38" t="s">
        <v>79</v>
      </c>
      <c r="D60" s="22" t="s">
        <v>55</v>
      </c>
      <c r="E60" s="20">
        <v>1</v>
      </c>
      <c r="F60" s="39"/>
      <c r="G60" s="39">
        <f t="shared" si="14"/>
        <v>0</v>
      </c>
      <c r="H60" s="66">
        <f t="shared" si="15"/>
        <v>0</v>
      </c>
      <c r="I60" s="50"/>
    </row>
    <row r="61" spans="1:9" x14ac:dyDescent="0.25">
      <c r="A61" s="94"/>
      <c r="B61" s="53">
        <v>40864</v>
      </c>
      <c r="C61" s="38" t="s">
        <v>80</v>
      </c>
      <c r="D61" s="22" t="s">
        <v>55</v>
      </c>
      <c r="E61" s="20">
        <v>1</v>
      </c>
      <c r="F61" s="39"/>
      <c r="G61" s="39">
        <f t="shared" si="14"/>
        <v>0</v>
      </c>
      <c r="H61" s="66">
        <f t="shared" si="15"/>
        <v>0</v>
      </c>
    </row>
    <row r="62" spans="1:9" x14ac:dyDescent="0.25">
      <c r="A62" s="94"/>
      <c r="B62" s="53">
        <v>41071</v>
      </c>
      <c r="C62" s="38" t="s">
        <v>96</v>
      </c>
      <c r="D62" s="22" t="s">
        <v>55</v>
      </c>
      <c r="E62" s="20">
        <v>1</v>
      </c>
      <c r="F62" s="39"/>
      <c r="G62" s="39">
        <f t="shared" si="14"/>
        <v>0</v>
      </c>
      <c r="H62" s="66">
        <f t="shared" si="15"/>
        <v>0</v>
      </c>
    </row>
    <row r="63" spans="1:9" x14ac:dyDescent="0.25">
      <c r="A63" s="94"/>
      <c r="B63" s="53">
        <v>43503</v>
      </c>
      <c r="C63" s="38" t="s">
        <v>85</v>
      </c>
      <c r="D63" s="22" t="s">
        <v>55</v>
      </c>
      <c r="E63" s="20">
        <v>1</v>
      </c>
      <c r="F63" s="39"/>
      <c r="G63" s="39">
        <f t="shared" si="14"/>
        <v>0</v>
      </c>
      <c r="H63" s="66">
        <f t="shared" si="15"/>
        <v>0</v>
      </c>
    </row>
    <row r="64" spans="1:9" x14ac:dyDescent="0.25">
      <c r="A64" s="94"/>
      <c r="B64" s="95" t="s">
        <v>49</v>
      </c>
      <c r="C64" s="96"/>
      <c r="D64" s="22" t="s">
        <v>3</v>
      </c>
      <c r="E64" s="20">
        <v>0.4</v>
      </c>
      <c r="F64" s="60"/>
      <c r="G64" s="60">
        <f>F64*1.25</f>
        <v>0</v>
      </c>
      <c r="H64" s="66">
        <f t="shared" si="15"/>
        <v>0</v>
      </c>
    </row>
    <row r="65" spans="1:9" x14ac:dyDescent="0.25">
      <c r="A65" s="94"/>
      <c r="B65" s="95" t="s">
        <v>75</v>
      </c>
      <c r="C65" s="96"/>
      <c r="D65" s="22" t="s">
        <v>3</v>
      </c>
      <c r="E65" s="72">
        <f>1/12</f>
        <v>8.3333333333333329E-2</v>
      </c>
      <c r="F65" s="71">
        <f>SUM(H59:H64)/1.25</f>
        <v>0</v>
      </c>
      <c r="G65" s="62">
        <f>SUM(H59:H64)</f>
        <v>0</v>
      </c>
      <c r="H65" s="66">
        <f t="shared" si="15"/>
        <v>0</v>
      </c>
      <c r="I65" s="50"/>
    </row>
    <row r="66" spans="1:9" x14ac:dyDescent="0.25">
      <c r="A66" s="94"/>
      <c r="B66" s="95" t="s">
        <v>76</v>
      </c>
      <c r="C66" s="96"/>
      <c r="D66" s="22" t="s">
        <v>3</v>
      </c>
      <c r="E66" s="72">
        <f>1/12</f>
        <v>8.3333333333333329E-2</v>
      </c>
      <c r="F66" s="62">
        <f>(SUM(H59:H64)/1.25)*(1/3)</f>
        <v>0</v>
      </c>
      <c r="G66" s="62">
        <f>F66*1.25</f>
        <v>0</v>
      </c>
      <c r="H66" s="66">
        <f t="shared" si="15"/>
        <v>0</v>
      </c>
    </row>
    <row r="67" spans="1:9" ht="31.5" customHeight="1" thickBot="1" x14ac:dyDescent="0.3">
      <c r="A67" s="94"/>
      <c r="B67" s="97" t="s">
        <v>77</v>
      </c>
      <c r="C67" s="98"/>
      <c r="D67" s="48" t="s">
        <v>3</v>
      </c>
      <c r="E67" s="74">
        <f>(8.33+1.66+0.02+0.73+0.03)/100</f>
        <v>0.10769999999999999</v>
      </c>
      <c r="F67" s="63">
        <f>SUM(H59:H64)/1.25</f>
        <v>0</v>
      </c>
      <c r="G67" s="63">
        <f>F67*1.25</f>
        <v>0</v>
      </c>
      <c r="H67" s="67">
        <f t="shared" si="15"/>
        <v>0</v>
      </c>
      <c r="I67" s="50"/>
    </row>
    <row r="68" spans="1:9" ht="15.75" thickBot="1" x14ac:dyDescent="0.3">
      <c r="A68" s="93" t="s">
        <v>65</v>
      </c>
      <c r="B68" s="51"/>
      <c r="C68" s="45" t="s">
        <v>56</v>
      </c>
      <c r="D68" s="46" t="s">
        <v>55</v>
      </c>
      <c r="E68" s="47">
        <v>1</v>
      </c>
      <c r="F68" s="90">
        <f>SUM(H69:H77)</f>
        <v>0</v>
      </c>
      <c r="G68" s="91"/>
      <c r="H68" s="92"/>
    </row>
    <row r="69" spans="1:9" x14ac:dyDescent="0.25">
      <c r="A69" s="94"/>
      <c r="B69" s="53">
        <v>40861</v>
      </c>
      <c r="C69" s="38" t="s">
        <v>78</v>
      </c>
      <c r="D69" s="22" t="s">
        <v>55</v>
      </c>
      <c r="E69" s="20">
        <v>1</v>
      </c>
      <c r="F69" s="39"/>
      <c r="G69" s="39">
        <f t="shared" ref="G69:G70" si="16">F69*1.25</f>
        <v>0</v>
      </c>
      <c r="H69" s="66">
        <f t="shared" ref="H69:H70" si="17">E69*G69</f>
        <v>0</v>
      </c>
    </row>
    <row r="70" spans="1:9" x14ac:dyDescent="0.25">
      <c r="A70" s="94"/>
      <c r="B70" s="53">
        <v>40862</v>
      </c>
      <c r="C70" s="38" t="s">
        <v>79</v>
      </c>
      <c r="D70" s="22" t="s">
        <v>55</v>
      </c>
      <c r="E70" s="20">
        <v>1</v>
      </c>
      <c r="F70" s="39"/>
      <c r="G70" s="39">
        <f t="shared" si="16"/>
        <v>0</v>
      </c>
      <c r="H70" s="66">
        <f t="shared" si="17"/>
        <v>0</v>
      </c>
      <c r="I70" s="50"/>
    </row>
    <row r="71" spans="1:9" x14ac:dyDescent="0.25">
      <c r="A71" s="94"/>
      <c r="B71" s="53">
        <v>40864</v>
      </c>
      <c r="C71" s="38" t="s">
        <v>80</v>
      </c>
      <c r="D71" s="22" t="s">
        <v>55</v>
      </c>
      <c r="E71" s="20">
        <v>1</v>
      </c>
      <c r="F71" s="39"/>
      <c r="G71" s="39">
        <f t="shared" ref="G71:G73" si="18">F71*1.25</f>
        <v>0</v>
      </c>
      <c r="H71" s="66">
        <f t="shared" ref="H71:H77" si="19">E71*G71</f>
        <v>0</v>
      </c>
    </row>
    <row r="72" spans="1:9" x14ac:dyDescent="0.25">
      <c r="A72" s="94"/>
      <c r="B72" s="53">
        <v>41090</v>
      </c>
      <c r="C72" s="38" t="s">
        <v>98</v>
      </c>
      <c r="D72" s="22" t="s">
        <v>55</v>
      </c>
      <c r="E72" s="20">
        <v>1</v>
      </c>
      <c r="F72" s="39"/>
      <c r="G72" s="39">
        <f t="shared" si="18"/>
        <v>0</v>
      </c>
      <c r="H72" s="66">
        <f t="shared" si="19"/>
        <v>0</v>
      </c>
    </row>
    <row r="73" spans="1:9" ht="30" x14ac:dyDescent="0.25">
      <c r="A73" s="94"/>
      <c r="B73" s="53">
        <v>43494</v>
      </c>
      <c r="C73" s="38" t="s">
        <v>87</v>
      </c>
      <c r="D73" s="22" t="s">
        <v>55</v>
      </c>
      <c r="E73" s="20">
        <v>1</v>
      </c>
      <c r="F73" s="39"/>
      <c r="G73" s="39">
        <f t="shared" si="18"/>
        <v>0</v>
      </c>
      <c r="H73" s="66">
        <f t="shared" si="19"/>
        <v>0</v>
      </c>
    </row>
    <row r="74" spans="1:9" x14ac:dyDescent="0.25">
      <c r="A74" s="94"/>
      <c r="B74" s="95" t="s">
        <v>49</v>
      </c>
      <c r="C74" s="96"/>
      <c r="D74" s="22" t="s">
        <v>3</v>
      </c>
      <c r="E74" s="20">
        <v>0.4</v>
      </c>
      <c r="F74" s="60"/>
      <c r="G74" s="60">
        <f>F74*1.25</f>
        <v>0</v>
      </c>
      <c r="H74" s="66">
        <f t="shared" si="19"/>
        <v>0</v>
      </c>
    </row>
    <row r="75" spans="1:9" x14ac:dyDescent="0.25">
      <c r="A75" s="94"/>
      <c r="B75" s="95" t="s">
        <v>75</v>
      </c>
      <c r="C75" s="96"/>
      <c r="D75" s="22" t="s">
        <v>3</v>
      </c>
      <c r="E75" s="72">
        <f>1/12</f>
        <v>8.3333333333333329E-2</v>
      </c>
      <c r="F75" s="71">
        <f>SUM(H69:H74)/1.25</f>
        <v>0</v>
      </c>
      <c r="G75" s="62">
        <f>SUM(H69:H74)</f>
        <v>0</v>
      </c>
      <c r="H75" s="66">
        <f t="shared" si="19"/>
        <v>0</v>
      </c>
      <c r="I75" s="50"/>
    </row>
    <row r="76" spans="1:9" x14ac:dyDescent="0.25">
      <c r="A76" s="94"/>
      <c r="B76" s="95" t="s">
        <v>76</v>
      </c>
      <c r="C76" s="96"/>
      <c r="D76" s="22" t="s">
        <v>3</v>
      </c>
      <c r="E76" s="72">
        <f>1/12</f>
        <v>8.3333333333333329E-2</v>
      </c>
      <c r="F76" s="62">
        <f>(SUM(H69:H74)/1.25)*(1/3)</f>
        <v>0</v>
      </c>
      <c r="G76" s="62">
        <f>F76*1.25</f>
        <v>0</v>
      </c>
      <c r="H76" s="66">
        <f t="shared" si="19"/>
        <v>0</v>
      </c>
    </row>
    <row r="77" spans="1:9" ht="31.5" customHeight="1" thickBot="1" x14ac:dyDescent="0.3">
      <c r="A77" s="94"/>
      <c r="B77" s="97" t="s">
        <v>77</v>
      </c>
      <c r="C77" s="98"/>
      <c r="D77" s="48" t="s">
        <v>3</v>
      </c>
      <c r="E77" s="74">
        <f>(8.33+1.66+0.02+0.73+0.03)/100</f>
        <v>0.10769999999999999</v>
      </c>
      <c r="F77" s="63">
        <f>SUM(H69:H74)/1.25</f>
        <v>0</v>
      </c>
      <c r="G77" s="63">
        <f>F77*1.25</f>
        <v>0</v>
      </c>
      <c r="H77" s="67">
        <f t="shared" si="19"/>
        <v>0</v>
      </c>
      <c r="I77" s="50"/>
    </row>
    <row r="78" spans="1:9" ht="15.75" thickBot="1" x14ac:dyDescent="0.3">
      <c r="A78" s="93" t="s">
        <v>66</v>
      </c>
      <c r="B78" s="51"/>
      <c r="C78" s="45" t="s">
        <v>57</v>
      </c>
      <c r="D78" s="46" t="s">
        <v>55</v>
      </c>
      <c r="E78" s="47">
        <v>1</v>
      </c>
      <c r="F78" s="90">
        <f>SUM(H79:H88)</f>
        <v>0</v>
      </c>
      <c r="G78" s="91"/>
      <c r="H78" s="92"/>
    </row>
    <row r="79" spans="1:9" x14ac:dyDescent="0.25">
      <c r="A79" s="94"/>
      <c r="B79" s="53">
        <v>40861</v>
      </c>
      <c r="C79" s="38" t="s">
        <v>78</v>
      </c>
      <c r="D79" s="22" t="s">
        <v>55</v>
      </c>
      <c r="E79" s="20">
        <v>1</v>
      </c>
      <c r="F79" s="39"/>
      <c r="G79" s="39">
        <f t="shared" ref="G79:G80" si="20">F79*1.25</f>
        <v>0</v>
      </c>
      <c r="H79" s="66">
        <f t="shared" ref="H79:H80" si="21">E79*G79</f>
        <v>0</v>
      </c>
    </row>
    <row r="80" spans="1:9" x14ac:dyDescent="0.25">
      <c r="A80" s="94"/>
      <c r="B80" s="53">
        <v>40862</v>
      </c>
      <c r="C80" s="38" t="s">
        <v>79</v>
      </c>
      <c r="D80" s="22" t="s">
        <v>55</v>
      </c>
      <c r="E80" s="20">
        <v>1</v>
      </c>
      <c r="F80" s="39"/>
      <c r="G80" s="39">
        <f t="shared" si="20"/>
        <v>0</v>
      </c>
      <c r="H80" s="66">
        <f t="shared" si="21"/>
        <v>0</v>
      </c>
      <c r="I80" s="50"/>
    </row>
    <row r="81" spans="1:9" x14ac:dyDescent="0.25">
      <c r="A81" s="94"/>
      <c r="B81" s="53">
        <v>40864</v>
      </c>
      <c r="C81" s="38" t="s">
        <v>80</v>
      </c>
      <c r="D81" s="22" t="s">
        <v>55</v>
      </c>
      <c r="E81" s="20">
        <v>1</v>
      </c>
      <c r="F81" s="39"/>
      <c r="G81" s="39">
        <f t="shared" ref="G81:G84" si="22">F81*1.25</f>
        <v>0</v>
      </c>
      <c r="H81" s="66">
        <f t="shared" ref="H81:H88" si="23">E81*G81</f>
        <v>0</v>
      </c>
    </row>
    <row r="82" spans="1:9" x14ac:dyDescent="0.25">
      <c r="A82" s="94"/>
      <c r="B82" s="53">
        <v>41089</v>
      </c>
      <c r="C82" s="38" t="s">
        <v>89</v>
      </c>
      <c r="D82" s="22" t="s">
        <v>55</v>
      </c>
      <c r="E82" s="20">
        <v>1</v>
      </c>
      <c r="F82" s="39"/>
      <c r="G82" s="39">
        <f t="shared" si="22"/>
        <v>0</v>
      </c>
      <c r="H82" s="66">
        <f t="shared" si="23"/>
        <v>0</v>
      </c>
    </row>
    <row r="83" spans="1:9" ht="30" x14ac:dyDescent="0.25">
      <c r="A83" s="94"/>
      <c r="B83" s="53">
        <v>43470</v>
      </c>
      <c r="C83" s="38" t="s">
        <v>91</v>
      </c>
      <c r="D83" s="22" t="s">
        <v>55</v>
      </c>
      <c r="E83" s="20">
        <v>1</v>
      </c>
      <c r="F83" s="39"/>
      <c r="G83" s="39">
        <f t="shared" si="22"/>
        <v>0</v>
      </c>
      <c r="H83" s="66">
        <f t="shared" si="23"/>
        <v>0</v>
      </c>
    </row>
    <row r="84" spans="1:9" ht="30" x14ac:dyDescent="0.25">
      <c r="A84" s="94"/>
      <c r="B84" s="53">
        <v>43494</v>
      </c>
      <c r="C84" s="38" t="s">
        <v>90</v>
      </c>
      <c r="D84" s="22" t="s">
        <v>55</v>
      </c>
      <c r="E84" s="20">
        <v>1</v>
      </c>
      <c r="F84" s="39"/>
      <c r="G84" s="39">
        <f t="shared" si="22"/>
        <v>0</v>
      </c>
      <c r="H84" s="66">
        <f t="shared" si="23"/>
        <v>0</v>
      </c>
    </row>
    <row r="85" spans="1:9" x14ac:dyDescent="0.25">
      <c r="A85" s="94"/>
      <c r="B85" s="95" t="s">
        <v>49</v>
      </c>
      <c r="C85" s="96"/>
      <c r="D85" s="22" t="s">
        <v>3</v>
      </c>
      <c r="E85" s="20">
        <v>0.4</v>
      </c>
      <c r="F85" s="60"/>
      <c r="G85" s="60">
        <f>F85*1.25</f>
        <v>0</v>
      </c>
      <c r="H85" s="66">
        <f t="shared" si="23"/>
        <v>0</v>
      </c>
    </row>
    <row r="86" spans="1:9" x14ac:dyDescent="0.25">
      <c r="A86" s="94"/>
      <c r="B86" s="95" t="s">
        <v>75</v>
      </c>
      <c r="C86" s="96"/>
      <c r="D86" s="22" t="s">
        <v>3</v>
      </c>
      <c r="E86" s="72">
        <f>1/12</f>
        <v>8.3333333333333329E-2</v>
      </c>
      <c r="F86" s="71">
        <f>SUM(H79:H85)/1.25</f>
        <v>0</v>
      </c>
      <c r="G86" s="62">
        <f>SUM(H79:H85)</f>
        <v>0</v>
      </c>
      <c r="H86" s="66">
        <f t="shared" si="23"/>
        <v>0</v>
      </c>
      <c r="I86" s="50"/>
    </row>
    <row r="87" spans="1:9" x14ac:dyDescent="0.25">
      <c r="A87" s="94"/>
      <c r="B87" s="95" t="s">
        <v>76</v>
      </c>
      <c r="C87" s="96"/>
      <c r="D87" s="22" t="s">
        <v>3</v>
      </c>
      <c r="E87" s="72">
        <f>1/12</f>
        <v>8.3333333333333329E-2</v>
      </c>
      <c r="F87" s="62">
        <f>(SUM(H79:H85)/1.25)*(1/3)</f>
        <v>0</v>
      </c>
      <c r="G87" s="62">
        <f>F87*1.25</f>
        <v>0</v>
      </c>
      <c r="H87" s="66">
        <f t="shared" si="23"/>
        <v>0</v>
      </c>
    </row>
    <row r="88" spans="1:9" ht="31.5" customHeight="1" thickBot="1" x14ac:dyDescent="0.3">
      <c r="A88" s="94"/>
      <c r="B88" s="97" t="s">
        <v>77</v>
      </c>
      <c r="C88" s="98"/>
      <c r="D88" s="48" t="s">
        <v>3</v>
      </c>
      <c r="E88" s="74">
        <f>(8.33+1.66+0.02+0.73+0.03)/100</f>
        <v>0.10769999999999999</v>
      </c>
      <c r="F88" s="63">
        <f>SUM(H79:H85)/1.25</f>
        <v>0</v>
      </c>
      <c r="G88" s="63">
        <f>F88*1.25</f>
        <v>0</v>
      </c>
      <c r="H88" s="67">
        <f t="shared" si="23"/>
        <v>0</v>
      </c>
      <c r="I88" s="50"/>
    </row>
    <row r="89" spans="1:9" ht="15.75" thickBot="1" x14ac:dyDescent="0.3">
      <c r="A89" s="93" t="s">
        <v>74</v>
      </c>
      <c r="B89" s="51"/>
      <c r="C89" s="45" t="s">
        <v>73</v>
      </c>
      <c r="D89" s="46" t="s">
        <v>55</v>
      </c>
      <c r="E89" s="47">
        <v>1</v>
      </c>
      <c r="F89" s="90">
        <f>SUM(H90:H98)</f>
        <v>0</v>
      </c>
      <c r="G89" s="91"/>
      <c r="H89" s="92"/>
    </row>
    <row r="90" spans="1:9" x14ac:dyDescent="0.25">
      <c r="A90" s="94"/>
      <c r="B90" s="53">
        <v>40861</v>
      </c>
      <c r="C90" s="38" t="s">
        <v>78</v>
      </c>
      <c r="D90" s="22" t="s">
        <v>55</v>
      </c>
      <c r="E90" s="20">
        <v>1</v>
      </c>
      <c r="F90" s="39"/>
      <c r="G90" s="39">
        <f t="shared" ref="G90:G91" si="24">F90*1.25</f>
        <v>0</v>
      </c>
      <c r="H90" s="66">
        <f t="shared" ref="H90:H91" si="25">E90*G90</f>
        <v>0</v>
      </c>
    </row>
    <row r="91" spans="1:9" x14ac:dyDescent="0.25">
      <c r="A91" s="94"/>
      <c r="B91" s="53">
        <v>40862</v>
      </c>
      <c r="C91" s="38" t="s">
        <v>79</v>
      </c>
      <c r="D91" s="22" t="s">
        <v>55</v>
      </c>
      <c r="E91" s="20">
        <v>1</v>
      </c>
      <c r="F91" s="39"/>
      <c r="G91" s="39">
        <f t="shared" si="24"/>
        <v>0</v>
      </c>
      <c r="H91" s="66">
        <f t="shared" si="25"/>
        <v>0</v>
      </c>
      <c r="I91" s="50"/>
    </row>
    <row r="92" spans="1:9" x14ac:dyDescent="0.25">
      <c r="A92" s="94"/>
      <c r="B92" s="52">
        <v>40818</v>
      </c>
      <c r="C92" s="40" t="s">
        <v>95</v>
      </c>
      <c r="D92" s="23" t="s">
        <v>55</v>
      </c>
      <c r="E92" s="24">
        <v>1</v>
      </c>
      <c r="F92" s="42"/>
      <c r="G92" s="42">
        <f>F92*1.25</f>
        <v>0</v>
      </c>
      <c r="H92" s="65">
        <f>E92*G92</f>
        <v>0</v>
      </c>
    </row>
    <row r="93" spans="1:9" x14ac:dyDescent="0.25">
      <c r="A93" s="94"/>
      <c r="B93" s="53">
        <v>40864</v>
      </c>
      <c r="C93" s="38" t="s">
        <v>80</v>
      </c>
      <c r="D93" s="22" t="s">
        <v>55</v>
      </c>
      <c r="E93" s="20">
        <v>1</v>
      </c>
      <c r="F93" s="39"/>
      <c r="G93" s="39">
        <f t="shared" ref="G93:G94" si="26">F93*1.25</f>
        <v>0</v>
      </c>
      <c r="H93" s="66">
        <f t="shared" ref="H93:H98" si="27">E93*G93</f>
        <v>0</v>
      </c>
    </row>
    <row r="94" spans="1:9" ht="30" x14ac:dyDescent="0.25">
      <c r="A94" s="94"/>
      <c r="B94" s="53">
        <v>43499</v>
      </c>
      <c r="C94" s="38" t="s">
        <v>92</v>
      </c>
      <c r="D94" s="22" t="s">
        <v>55</v>
      </c>
      <c r="E94" s="20">
        <v>1</v>
      </c>
      <c r="F94" s="39"/>
      <c r="G94" s="39">
        <f t="shared" si="26"/>
        <v>0</v>
      </c>
      <c r="H94" s="66">
        <f t="shared" si="27"/>
        <v>0</v>
      </c>
    </row>
    <row r="95" spans="1:9" x14ac:dyDescent="0.25">
      <c r="A95" s="94"/>
      <c r="B95" s="95" t="s">
        <v>49</v>
      </c>
      <c r="C95" s="96"/>
      <c r="D95" s="22" t="s">
        <v>3</v>
      </c>
      <c r="E95" s="20">
        <v>0.4</v>
      </c>
      <c r="F95" s="60"/>
      <c r="G95" s="60">
        <f>F95*1.25</f>
        <v>0</v>
      </c>
      <c r="H95" s="66">
        <f t="shared" si="27"/>
        <v>0</v>
      </c>
    </row>
    <row r="96" spans="1:9" x14ac:dyDescent="0.25">
      <c r="A96" s="94"/>
      <c r="B96" s="95" t="s">
        <v>75</v>
      </c>
      <c r="C96" s="96"/>
      <c r="D96" s="22" t="s">
        <v>3</v>
      </c>
      <c r="E96" s="72">
        <f>1/12</f>
        <v>8.3333333333333329E-2</v>
      </c>
      <c r="F96" s="71">
        <f>SUM(H90:H95)/1.25</f>
        <v>0</v>
      </c>
      <c r="G96" s="62">
        <f>SUM(H90:H95)</f>
        <v>0</v>
      </c>
      <c r="H96" s="66">
        <f t="shared" si="27"/>
        <v>0</v>
      </c>
      <c r="I96" s="50"/>
    </row>
    <row r="97" spans="1:9" x14ac:dyDescent="0.25">
      <c r="A97" s="94"/>
      <c r="B97" s="95" t="s">
        <v>76</v>
      </c>
      <c r="C97" s="96"/>
      <c r="D97" s="22" t="s">
        <v>3</v>
      </c>
      <c r="E97" s="72">
        <f>1/12</f>
        <v>8.3333333333333329E-2</v>
      </c>
      <c r="F97" s="62">
        <f>(SUM(H90:H95)/1.25)*(1/3)</f>
        <v>0</v>
      </c>
      <c r="G97" s="62">
        <f>F97*1.25</f>
        <v>0</v>
      </c>
      <c r="H97" s="66">
        <f t="shared" si="27"/>
        <v>0</v>
      </c>
    </row>
    <row r="98" spans="1:9" ht="31.5" customHeight="1" thickBot="1" x14ac:dyDescent="0.3">
      <c r="A98" s="101"/>
      <c r="B98" s="102" t="s">
        <v>77</v>
      </c>
      <c r="C98" s="103"/>
      <c r="D98" s="41" t="s">
        <v>3</v>
      </c>
      <c r="E98" s="73">
        <f>(8.33+1.66+0.02+0.73+0.03)/100</f>
        <v>0.10769999999999999</v>
      </c>
      <c r="F98" s="64">
        <f>SUM(H90:H95)/1.25</f>
        <v>0</v>
      </c>
      <c r="G98" s="64">
        <f>F98*1.25</f>
        <v>0</v>
      </c>
      <c r="H98" s="68">
        <f t="shared" si="27"/>
        <v>0</v>
      </c>
      <c r="I98" s="50"/>
    </row>
  </sheetData>
  <mergeCells count="56">
    <mergeCell ref="B96:C96"/>
    <mergeCell ref="B85:C85"/>
    <mergeCell ref="B86:C86"/>
    <mergeCell ref="B87:C87"/>
    <mergeCell ref="B88:C88"/>
    <mergeCell ref="B95:C95"/>
    <mergeCell ref="B22:C22"/>
    <mergeCell ref="B66:C66"/>
    <mergeCell ref="B67:C67"/>
    <mergeCell ref="B55:C55"/>
    <mergeCell ref="B56:C56"/>
    <mergeCell ref="B57:C57"/>
    <mergeCell ref="B64:C64"/>
    <mergeCell ref="B65:C65"/>
    <mergeCell ref="A89:A98"/>
    <mergeCell ref="F89:H89"/>
    <mergeCell ref="B97:C97"/>
    <mergeCell ref="B98:C98"/>
    <mergeCell ref="A1:H1"/>
    <mergeCell ref="B11:C11"/>
    <mergeCell ref="F4:H4"/>
    <mergeCell ref="B12:C12"/>
    <mergeCell ref="B13:C13"/>
    <mergeCell ref="A4:A14"/>
    <mergeCell ref="B14:C14"/>
    <mergeCell ref="A78:A88"/>
    <mergeCell ref="F78:H78"/>
    <mergeCell ref="A2:H2"/>
    <mergeCell ref="A26:A35"/>
    <mergeCell ref="F26:H26"/>
    <mergeCell ref="A15:A25"/>
    <mergeCell ref="F15:H15"/>
    <mergeCell ref="B25:C25"/>
    <mergeCell ref="F47:H47"/>
    <mergeCell ref="A36:A46"/>
    <mergeCell ref="F36:H36"/>
    <mergeCell ref="B35:C35"/>
    <mergeCell ref="B43:C43"/>
    <mergeCell ref="B44:C44"/>
    <mergeCell ref="B45:C45"/>
    <mergeCell ref="B46:C46"/>
    <mergeCell ref="B24:C24"/>
    <mergeCell ref="B32:C32"/>
    <mergeCell ref="B33:C33"/>
    <mergeCell ref="B34:C34"/>
    <mergeCell ref="B23:C23"/>
    <mergeCell ref="F68:H68"/>
    <mergeCell ref="A68:A77"/>
    <mergeCell ref="A47:A57"/>
    <mergeCell ref="A58:A67"/>
    <mergeCell ref="F58:H58"/>
    <mergeCell ref="B54:C54"/>
    <mergeCell ref="B76:C76"/>
    <mergeCell ref="B74:C74"/>
    <mergeCell ref="B75:C75"/>
    <mergeCell ref="B77:C77"/>
  </mergeCells>
  <phoneticPr fontId="3" type="noConversion"/>
  <pageMargins left="0.511811024" right="0.511811024" top="0.78740157499999996" bottom="0.78740157499999996" header="0.31496062000000002" footer="0.31496062000000002"/>
  <pageSetup paperSize="9" scale="8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3362-64B2-42C7-A1BB-DA7CBD6B9E91}">
  <dimension ref="A1:H23"/>
  <sheetViews>
    <sheetView tabSelected="1" workbookViewId="0">
      <selection activeCell="B7" sqref="B7:B13"/>
    </sheetView>
  </sheetViews>
  <sheetFormatPr defaultRowHeight="15" x14ac:dyDescent="0.25"/>
  <cols>
    <col min="1" max="1" width="36" customWidth="1"/>
    <col min="2" max="2" width="9.5703125" bestFit="1" customWidth="1"/>
  </cols>
  <sheetData>
    <row r="1" spans="1:8" x14ac:dyDescent="0.25">
      <c r="A1" s="114" t="s">
        <v>8</v>
      </c>
      <c r="B1" s="114"/>
      <c r="C1" s="114"/>
      <c r="D1" s="114"/>
      <c r="E1" s="114"/>
      <c r="F1" s="114"/>
      <c r="G1" s="114"/>
      <c r="H1" s="114"/>
    </row>
    <row r="2" spans="1:8" x14ac:dyDescent="0.25">
      <c r="A2" s="2"/>
      <c r="B2" s="2"/>
      <c r="C2" s="2"/>
      <c r="D2" s="2"/>
      <c r="E2" s="3"/>
      <c r="F2" s="3"/>
      <c r="G2" s="3"/>
      <c r="H2" s="3"/>
    </row>
    <row r="3" spans="1:8" x14ac:dyDescent="0.25">
      <c r="A3" s="2"/>
      <c r="B3" s="2"/>
      <c r="C3" s="2"/>
      <c r="D3" s="2"/>
      <c r="E3" s="3"/>
      <c r="F3" s="3"/>
      <c r="G3" s="3"/>
      <c r="H3" s="3"/>
    </row>
    <row r="4" spans="1:8" x14ac:dyDescent="0.25">
      <c r="A4" s="2"/>
      <c r="B4" s="2"/>
      <c r="C4" s="2"/>
      <c r="D4" s="2"/>
      <c r="E4" s="3"/>
      <c r="F4" s="3"/>
      <c r="G4" s="3"/>
      <c r="H4" s="3"/>
    </row>
    <row r="5" spans="1:8" x14ac:dyDescent="0.25">
      <c r="A5" s="2"/>
      <c r="B5" s="2"/>
      <c r="C5" s="2"/>
      <c r="D5" s="2"/>
      <c r="E5" s="3"/>
      <c r="F5" s="3"/>
      <c r="G5" s="3"/>
      <c r="H5" s="3"/>
    </row>
    <row r="6" spans="1:8" x14ac:dyDescent="0.25">
      <c r="A6" s="2"/>
      <c r="B6" s="2"/>
      <c r="C6" s="2"/>
      <c r="D6" s="2"/>
      <c r="E6" s="3"/>
      <c r="F6" s="3"/>
      <c r="G6" s="3"/>
      <c r="H6" s="3"/>
    </row>
    <row r="7" spans="1:8" x14ac:dyDescent="0.25">
      <c r="A7" s="4" t="s">
        <v>9</v>
      </c>
      <c r="B7" s="5"/>
      <c r="C7" s="6"/>
      <c r="D7" s="7"/>
      <c r="E7" s="3"/>
      <c r="F7" s="3"/>
      <c r="G7" s="3"/>
      <c r="H7" s="3"/>
    </row>
    <row r="8" spans="1:8" x14ac:dyDescent="0.25">
      <c r="A8" s="4" t="s">
        <v>10</v>
      </c>
      <c r="B8" s="5"/>
      <c r="C8" s="8"/>
      <c r="D8" s="9"/>
      <c r="E8" s="3"/>
      <c r="F8" s="3"/>
      <c r="G8" s="3"/>
      <c r="H8" s="3"/>
    </row>
    <row r="9" spans="1:8" x14ac:dyDescent="0.25">
      <c r="A9" s="4" t="s">
        <v>11</v>
      </c>
      <c r="B9" s="5"/>
      <c r="C9" s="8"/>
      <c r="D9" s="9"/>
      <c r="E9" s="3"/>
      <c r="F9" s="3"/>
      <c r="G9" s="3"/>
      <c r="H9" s="3"/>
    </row>
    <row r="10" spans="1:8" x14ac:dyDescent="0.25">
      <c r="A10" s="4" t="s">
        <v>12</v>
      </c>
      <c r="B10" s="5"/>
      <c r="C10" s="8"/>
      <c r="D10" s="9"/>
      <c r="E10" s="115" t="s">
        <v>13</v>
      </c>
      <c r="F10" s="115"/>
      <c r="G10" s="115"/>
      <c r="H10" s="115"/>
    </row>
    <row r="11" spans="1:8" x14ac:dyDescent="0.25">
      <c r="A11" s="4" t="s">
        <v>14</v>
      </c>
      <c r="B11" s="5"/>
      <c r="C11" s="11"/>
      <c r="D11" s="9"/>
      <c r="E11" s="10" t="s">
        <v>15</v>
      </c>
      <c r="F11" s="112" t="s">
        <v>16</v>
      </c>
      <c r="G11" s="112"/>
      <c r="H11" s="112"/>
    </row>
    <row r="12" spans="1:8" ht="51" x14ac:dyDescent="0.25">
      <c r="A12" s="12" t="s">
        <v>17</v>
      </c>
      <c r="B12" s="5"/>
      <c r="C12" s="6" t="s">
        <v>18</v>
      </c>
      <c r="D12" s="8"/>
      <c r="E12" s="10" t="s">
        <v>19</v>
      </c>
      <c r="F12" s="112" t="s">
        <v>20</v>
      </c>
      <c r="G12" s="112"/>
      <c r="H12" s="112"/>
    </row>
    <row r="13" spans="1:8" x14ac:dyDescent="0.25">
      <c r="A13" s="4" t="s">
        <v>21</v>
      </c>
      <c r="B13" s="5"/>
      <c r="C13" s="6" t="s">
        <v>22</v>
      </c>
      <c r="D13" s="7"/>
      <c r="E13" s="10" t="s">
        <v>23</v>
      </c>
      <c r="F13" s="112" t="s">
        <v>24</v>
      </c>
      <c r="G13" s="112"/>
      <c r="H13" s="112"/>
    </row>
    <row r="14" spans="1:8" x14ac:dyDescent="0.25">
      <c r="A14" s="13" t="s">
        <v>25</v>
      </c>
      <c r="B14" s="14">
        <f>(((1+B7+B8+B9)*(1+B10)*(1+B11))/((1-(B12+B13))))-1</f>
        <v>0</v>
      </c>
      <c r="C14" s="8"/>
      <c r="D14" s="9"/>
      <c r="E14" s="10" t="s">
        <v>26</v>
      </c>
      <c r="F14" s="112" t="s">
        <v>27</v>
      </c>
      <c r="G14" s="112"/>
      <c r="H14" s="112"/>
    </row>
    <row r="15" spans="1:8" x14ac:dyDescent="0.25">
      <c r="A15" s="6"/>
      <c r="B15" s="14"/>
      <c r="C15" s="8"/>
      <c r="D15" s="8"/>
      <c r="E15" s="10" t="s">
        <v>28</v>
      </c>
      <c r="F15" s="112" t="s">
        <v>29</v>
      </c>
      <c r="G15" s="112"/>
      <c r="H15" s="112"/>
    </row>
    <row r="16" spans="1:8" x14ac:dyDescent="0.25">
      <c r="A16" s="6"/>
      <c r="B16" s="15"/>
      <c r="C16" s="6"/>
      <c r="D16" s="7"/>
      <c r="E16" s="10" t="s">
        <v>30</v>
      </c>
      <c r="F16" s="112" t="s">
        <v>31</v>
      </c>
      <c r="G16" s="112"/>
      <c r="H16" s="112"/>
    </row>
    <row r="17" spans="1:8" x14ac:dyDescent="0.25">
      <c r="B17" s="14"/>
      <c r="C17" s="8"/>
      <c r="D17" s="16"/>
      <c r="E17" s="10" t="s">
        <v>32</v>
      </c>
      <c r="F17" s="113" t="s">
        <v>33</v>
      </c>
      <c r="G17" s="113"/>
      <c r="H17" s="113"/>
    </row>
    <row r="18" spans="1:8" x14ac:dyDescent="0.25">
      <c r="B18" s="14"/>
      <c r="C18" s="8"/>
      <c r="D18" s="16"/>
      <c r="E18" s="3"/>
      <c r="F18" s="113"/>
      <c r="G18" s="113"/>
      <c r="H18" s="113"/>
    </row>
    <row r="19" spans="1:8" x14ac:dyDescent="0.25">
      <c r="B19" s="14"/>
      <c r="C19" s="8"/>
      <c r="D19" s="16"/>
      <c r="E19" s="10" t="s">
        <v>34</v>
      </c>
      <c r="F19" s="113" t="s">
        <v>35</v>
      </c>
      <c r="G19" s="113"/>
      <c r="H19" s="113"/>
    </row>
    <row r="20" spans="1:8" x14ac:dyDescent="0.25">
      <c r="A20" s="6"/>
      <c r="B20" s="17"/>
      <c r="C20" s="8"/>
      <c r="D20" s="16"/>
      <c r="E20" s="3"/>
      <c r="F20" s="113"/>
      <c r="G20" s="113"/>
      <c r="H20" s="113"/>
    </row>
    <row r="21" spans="1:8" x14ac:dyDescent="0.25">
      <c r="A21" s="18" t="s">
        <v>36</v>
      </c>
      <c r="B21" s="17"/>
      <c r="C21" s="8"/>
      <c r="D21" s="8"/>
      <c r="E21" s="3"/>
      <c r="F21" s="3"/>
      <c r="G21" s="3"/>
      <c r="H21" s="3"/>
    </row>
    <row r="22" spans="1:8" x14ac:dyDescent="0.25">
      <c r="A22" s="18" t="s">
        <v>37</v>
      </c>
      <c r="B22" s="8"/>
      <c r="C22" s="8"/>
      <c r="D22" s="8"/>
      <c r="E22" s="3"/>
      <c r="F22" s="3"/>
      <c r="G22" s="3"/>
      <c r="H22" s="3"/>
    </row>
    <row r="23" spans="1:8" x14ac:dyDescent="0.25">
      <c r="A23" s="18" t="s">
        <v>38</v>
      </c>
      <c r="B23" s="8"/>
      <c r="C23" s="8"/>
      <c r="D23" s="19"/>
      <c r="E23" s="3"/>
      <c r="F23" s="3"/>
      <c r="G23" s="3"/>
      <c r="H23" s="3"/>
    </row>
  </sheetData>
  <mergeCells count="10">
    <mergeCell ref="F15:H15"/>
    <mergeCell ref="F16:H16"/>
    <mergeCell ref="F17:H18"/>
    <mergeCell ref="F19:H20"/>
    <mergeCell ref="A1:H1"/>
    <mergeCell ref="E10:H10"/>
    <mergeCell ref="F11:H11"/>
    <mergeCell ref="F12:H12"/>
    <mergeCell ref="F13:H13"/>
    <mergeCell ref="F14:H14"/>
  </mergeCells>
  <pageMargins left="0.511811024" right="0.511811024" top="0.78740157499999996" bottom="0.78740157499999996" header="0.31496062000000002" footer="0.31496062000000002"/>
  <pageSetup paperSize="9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0AFD-AAAA-4FD3-AC21-7661C3590339}">
  <dimension ref="A1:H24"/>
  <sheetViews>
    <sheetView workbookViewId="0">
      <selection activeCell="D21" sqref="D21"/>
    </sheetView>
  </sheetViews>
  <sheetFormatPr defaultRowHeight="15" x14ac:dyDescent="0.25"/>
  <cols>
    <col min="1" max="1" width="30.140625" customWidth="1"/>
    <col min="2" max="2" width="9.5703125" bestFit="1" customWidth="1"/>
  </cols>
  <sheetData>
    <row r="1" spans="1:8" x14ac:dyDescent="0.25">
      <c r="A1" s="114" t="s">
        <v>8</v>
      </c>
      <c r="B1" s="114"/>
      <c r="C1" s="114"/>
      <c r="D1" s="114"/>
      <c r="E1" s="114"/>
      <c r="F1" s="114"/>
      <c r="G1" s="114"/>
      <c r="H1" s="114"/>
    </row>
    <row r="2" spans="1:8" x14ac:dyDescent="0.25">
      <c r="A2" s="2"/>
      <c r="B2" s="2"/>
      <c r="C2" s="2"/>
      <c r="D2" s="2"/>
      <c r="E2" s="3"/>
      <c r="F2" s="3"/>
      <c r="G2" s="3"/>
      <c r="H2" s="3"/>
    </row>
    <row r="3" spans="1:8" x14ac:dyDescent="0.25">
      <c r="A3" s="2"/>
      <c r="B3" s="2"/>
      <c r="C3" s="2"/>
      <c r="D3" s="2"/>
      <c r="E3" s="3"/>
      <c r="F3" s="3"/>
      <c r="G3" s="3"/>
      <c r="H3" s="3"/>
    </row>
    <row r="4" spans="1:8" x14ac:dyDescent="0.25">
      <c r="A4" s="2"/>
      <c r="B4" s="2"/>
      <c r="C4" s="2"/>
      <c r="D4" s="2"/>
      <c r="E4" s="3"/>
      <c r="F4" s="3"/>
      <c r="G4" s="3"/>
      <c r="H4" s="3"/>
    </row>
    <row r="5" spans="1:8" x14ac:dyDescent="0.25">
      <c r="A5" s="2"/>
      <c r="B5" s="2"/>
      <c r="C5" s="2"/>
      <c r="D5" s="2"/>
      <c r="E5" s="3"/>
      <c r="F5" s="3"/>
      <c r="G5" s="3"/>
      <c r="H5" s="3"/>
    </row>
    <row r="6" spans="1:8" x14ac:dyDescent="0.25">
      <c r="A6" s="2"/>
      <c r="B6" s="2"/>
      <c r="C6" s="2"/>
      <c r="D6" s="2"/>
      <c r="E6" s="3"/>
      <c r="F6" s="3"/>
      <c r="G6" s="3"/>
      <c r="H6" s="3"/>
    </row>
    <row r="7" spans="1:8" x14ac:dyDescent="0.25">
      <c r="A7" s="4" t="s">
        <v>9</v>
      </c>
      <c r="B7" s="5">
        <v>3.7999999999999999E-2</v>
      </c>
      <c r="C7" s="6"/>
      <c r="D7" s="7"/>
      <c r="E7" s="3"/>
      <c r="F7" s="3"/>
      <c r="G7" s="3"/>
      <c r="H7" s="3"/>
    </row>
    <row r="8" spans="1:8" x14ac:dyDescent="0.25">
      <c r="A8" s="4" t="s">
        <v>10</v>
      </c>
      <c r="B8" s="5">
        <v>3.2000000000000002E-3</v>
      </c>
      <c r="C8" s="8"/>
      <c r="D8" s="9"/>
      <c r="E8" s="3"/>
      <c r="F8" s="3"/>
      <c r="G8" s="3"/>
      <c r="H8" s="3"/>
    </row>
    <row r="9" spans="1:8" x14ac:dyDescent="0.25">
      <c r="A9" s="4" t="s">
        <v>11</v>
      </c>
      <c r="B9" s="5">
        <v>5.0000000000000001E-3</v>
      </c>
      <c r="C9" s="8"/>
      <c r="D9" s="9"/>
      <c r="E9" s="3"/>
      <c r="F9" s="3"/>
      <c r="G9" s="3"/>
      <c r="H9" s="3"/>
    </row>
    <row r="10" spans="1:8" x14ac:dyDescent="0.25">
      <c r="A10" s="4" t="s">
        <v>12</v>
      </c>
      <c r="B10" s="5">
        <v>1.0200000000000001E-2</v>
      </c>
      <c r="C10" s="8"/>
      <c r="D10" s="9"/>
      <c r="E10" s="115" t="s">
        <v>13</v>
      </c>
      <c r="F10" s="115"/>
      <c r="G10" s="115"/>
      <c r="H10" s="115"/>
    </row>
    <row r="11" spans="1:8" x14ac:dyDescent="0.25">
      <c r="A11" s="4" t="s">
        <v>14</v>
      </c>
      <c r="B11" s="5">
        <v>5.0900000000000001E-2</v>
      </c>
      <c r="C11" s="11"/>
      <c r="D11" s="9"/>
      <c r="E11" s="10" t="s">
        <v>15</v>
      </c>
      <c r="F11" s="112" t="s">
        <v>16</v>
      </c>
      <c r="G11" s="112"/>
      <c r="H11" s="112"/>
    </row>
    <row r="12" spans="1:8" ht="25.5" x14ac:dyDescent="0.25">
      <c r="A12" s="12" t="s">
        <v>17</v>
      </c>
      <c r="B12" s="5">
        <v>8.1500000000000003E-2</v>
      </c>
      <c r="C12" s="6" t="s">
        <v>18</v>
      </c>
      <c r="D12" s="8"/>
      <c r="E12" s="10" t="s">
        <v>19</v>
      </c>
      <c r="F12" s="112" t="s">
        <v>20</v>
      </c>
      <c r="G12" s="112"/>
      <c r="H12" s="112"/>
    </row>
    <row r="13" spans="1:8" x14ac:dyDescent="0.25">
      <c r="A13" s="4" t="s">
        <v>21</v>
      </c>
      <c r="B13" s="5">
        <v>0.03</v>
      </c>
      <c r="C13" s="6" t="s">
        <v>22</v>
      </c>
      <c r="D13" s="7"/>
      <c r="E13" s="10" t="s">
        <v>23</v>
      </c>
      <c r="F13" s="112" t="s">
        <v>24</v>
      </c>
      <c r="G13" s="112"/>
      <c r="H13" s="112"/>
    </row>
    <row r="14" spans="1:8" x14ac:dyDescent="0.25">
      <c r="A14" s="13" t="s">
        <v>25</v>
      </c>
      <c r="B14" s="14">
        <f>(((1+B7+B8+B9)*(1+B10)*(1+B11))/((1-(B12+B13))))-1</f>
        <v>0.25004612956218342</v>
      </c>
      <c r="C14" s="8"/>
      <c r="D14" s="9"/>
      <c r="E14" s="10" t="s">
        <v>26</v>
      </c>
      <c r="F14" s="112" t="s">
        <v>27</v>
      </c>
      <c r="G14" s="112"/>
      <c r="H14" s="112"/>
    </row>
    <row r="15" spans="1:8" x14ac:dyDescent="0.25">
      <c r="A15" s="6"/>
      <c r="B15" s="14"/>
      <c r="C15" s="8"/>
      <c r="D15" s="8"/>
      <c r="E15" s="10" t="s">
        <v>28</v>
      </c>
      <c r="F15" s="112" t="s">
        <v>29</v>
      </c>
      <c r="G15" s="112"/>
      <c r="H15" s="112"/>
    </row>
    <row r="16" spans="1:8" x14ac:dyDescent="0.25">
      <c r="A16" s="6"/>
      <c r="B16" s="15"/>
      <c r="C16" s="6"/>
      <c r="D16" s="7"/>
      <c r="E16" s="10" t="s">
        <v>30</v>
      </c>
      <c r="F16" s="112" t="s">
        <v>31</v>
      </c>
      <c r="G16" s="112"/>
      <c r="H16" s="112"/>
    </row>
    <row r="17" spans="1:8" ht="15" customHeight="1" x14ac:dyDescent="0.25">
      <c r="B17" s="14"/>
      <c r="C17" s="8"/>
      <c r="D17" s="16"/>
      <c r="E17" s="10" t="s">
        <v>32</v>
      </c>
      <c r="F17" s="113" t="s">
        <v>33</v>
      </c>
      <c r="G17" s="113"/>
      <c r="H17" s="113"/>
    </row>
    <row r="18" spans="1:8" x14ac:dyDescent="0.25">
      <c r="B18" s="14"/>
      <c r="C18" s="8"/>
      <c r="D18" s="16"/>
      <c r="E18" s="3"/>
      <c r="F18" s="113"/>
      <c r="G18" s="113"/>
      <c r="H18" s="113"/>
    </row>
    <row r="19" spans="1:8" ht="15" customHeight="1" x14ac:dyDescent="0.25">
      <c r="B19" s="14"/>
      <c r="C19" s="8"/>
      <c r="D19" s="16"/>
      <c r="E19" s="10" t="s">
        <v>34</v>
      </c>
      <c r="F19" s="113" t="s">
        <v>35</v>
      </c>
      <c r="G19" s="113"/>
      <c r="H19" s="113"/>
    </row>
    <row r="20" spans="1:8" x14ac:dyDescent="0.25">
      <c r="A20" s="6"/>
      <c r="B20" s="17"/>
      <c r="C20" s="8"/>
      <c r="D20" s="16"/>
      <c r="E20" s="3"/>
      <c r="F20" s="113"/>
      <c r="G20" s="113"/>
      <c r="H20" s="113"/>
    </row>
    <row r="21" spans="1:8" x14ac:dyDescent="0.25">
      <c r="A21" s="18" t="s">
        <v>36</v>
      </c>
      <c r="B21" s="17"/>
      <c r="C21" s="8"/>
      <c r="D21" s="8"/>
      <c r="E21" s="3"/>
      <c r="F21" s="3"/>
      <c r="G21" s="3"/>
      <c r="H21" s="3"/>
    </row>
    <row r="22" spans="1:8" x14ac:dyDescent="0.25">
      <c r="A22" s="18" t="s">
        <v>37</v>
      </c>
      <c r="B22" s="8"/>
      <c r="C22" s="8"/>
      <c r="D22" s="8"/>
      <c r="E22" s="3"/>
      <c r="F22" s="3"/>
      <c r="G22" s="3"/>
      <c r="H22" s="3"/>
    </row>
    <row r="23" spans="1:8" x14ac:dyDescent="0.25">
      <c r="A23" s="18" t="s">
        <v>38</v>
      </c>
      <c r="B23" s="8"/>
      <c r="C23" s="8"/>
      <c r="D23" s="19"/>
      <c r="E23" s="3"/>
      <c r="F23" s="3"/>
      <c r="G23" s="3"/>
      <c r="H23" s="3"/>
    </row>
    <row r="24" spans="1:8" x14ac:dyDescent="0.25">
      <c r="A24" s="116"/>
      <c r="B24" s="116"/>
      <c r="C24" s="116"/>
      <c r="D24" s="116"/>
      <c r="E24" s="116"/>
      <c r="F24" s="116"/>
      <c r="G24" s="116"/>
      <c r="H24" s="116"/>
    </row>
  </sheetData>
  <mergeCells count="11">
    <mergeCell ref="F15:H15"/>
    <mergeCell ref="F16:H16"/>
    <mergeCell ref="F17:H18"/>
    <mergeCell ref="F19:H20"/>
    <mergeCell ref="A24:H24"/>
    <mergeCell ref="F14:H14"/>
    <mergeCell ref="A1:H1"/>
    <mergeCell ref="E10:H10"/>
    <mergeCell ref="F11:H11"/>
    <mergeCell ref="F12:H12"/>
    <mergeCell ref="F13:H1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</vt:lpstr>
      <vt:lpstr>COMPOSIÇÕES-</vt:lpstr>
      <vt:lpstr>B.D.I.</vt:lpstr>
      <vt:lpstr>BDI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Romulo</cp:lastModifiedBy>
  <cp:lastPrinted>2024-08-02T13:43:34Z</cp:lastPrinted>
  <dcterms:created xsi:type="dcterms:W3CDTF">2024-02-16T18:31:26Z</dcterms:created>
  <dcterms:modified xsi:type="dcterms:W3CDTF">2024-10-09T14:42:53Z</dcterms:modified>
</cp:coreProperties>
</file>